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eodoro\Downloads\27.09.2021\Anexe H.A. 27.09.2021\Anexe H.A. 27.09.2021\Anexe la Hotararea nr 229 din 27.09.2021\"/>
    </mc:Choice>
  </mc:AlternateContent>
  <bookViews>
    <workbookView xWindow="0" yWindow="0" windowWidth="21600" windowHeight="9600" activeTab="1"/>
  </bookViews>
  <sheets>
    <sheet name="PROIECT BUGET 2021  " sheetId="17" r:id="rId1"/>
    <sheet name="1A" sheetId="18" r:id="rId2"/>
  </sheets>
  <definedNames>
    <definedName name="_xlnm.Print_Titles" localSheetId="1">'1A'!$9:$11</definedName>
    <definedName name="_xlnm.Print_Titles" localSheetId="0">'PROIECT BUGET 2021  '!$9:$11</definedName>
  </definedNames>
  <calcPr calcId="162913"/>
</workbook>
</file>

<file path=xl/calcChain.xml><?xml version="1.0" encoding="utf-8"?>
<calcChain xmlns="http://schemas.openxmlformats.org/spreadsheetml/2006/main">
  <c r="E144" i="17" l="1"/>
  <c r="F144" i="17"/>
  <c r="E69" i="17"/>
  <c r="E31" i="17"/>
  <c r="D70" i="17" l="1"/>
  <c r="E68" i="17" l="1"/>
  <c r="E29" i="17" l="1"/>
  <c r="D30" i="17"/>
  <c r="D18" i="18"/>
  <c r="D19" i="18"/>
  <c r="D20" i="18"/>
  <c r="D17" i="18"/>
  <c r="E21" i="17"/>
  <c r="E26" i="17"/>
  <c r="D27" i="18" l="1"/>
  <c r="D16" i="18"/>
  <c r="F102" i="17"/>
  <c r="E103" i="17"/>
  <c r="E102" i="17" s="1"/>
  <c r="F103" i="17"/>
  <c r="D104" i="17"/>
  <c r="D103" i="17" s="1"/>
  <c r="D102" i="17" s="1"/>
  <c r="E48" i="17"/>
  <c r="E87" i="17"/>
  <c r="F87" i="17"/>
  <c r="D88" i="17"/>
  <c r="D87" i="17" s="1"/>
  <c r="E91" i="17"/>
  <c r="E85" i="17"/>
  <c r="E100" i="17"/>
  <c r="E95" i="17"/>
  <c r="E80" i="17"/>
  <c r="E75" i="17"/>
  <c r="D15" i="17"/>
  <c r="D14" i="17"/>
  <c r="F94" i="17" l="1"/>
  <c r="F93" i="17" s="1"/>
  <c r="E110" i="17"/>
  <c r="E109" i="17" s="1"/>
  <c r="F90" i="17"/>
  <c r="F59" i="17"/>
  <c r="E59" i="17"/>
  <c r="F54" i="17"/>
  <c r="E54" i="17"/>
  <c r="F29" i="17"/>
  <c r="D112" i="17" l="1"/>
  <c r="F111" i="17"/>
  <c r="F110" i="17" s="1"/>
  <c r="F109" i="17" l="1"/>
  <c r="D109" i="17" s="1"/>
  <c r="D111" i="17"/>
  <c r="F14" i="18"/>
  <c r="F13" i="18" s="1"/>
  <c r="E15" i="18"/>
  <c r="F22" i="18"/>
  <c r="F21" i="18" s="1"/>
  <c r="E23" i="18"/>
  <c r="E24" i="18"/>
  <c r="E25" i="18"/>
  <c r="E22" i="18"/>
  <c r="D18" i="17"/>
  <c r="D19" i="17"/>
  <c r="D20" i="17"/>
  <c r="D24" i="17"/>
  <c r="D33" i="17"/>
  <c r="D38" i="17"/>
  <c r="D39" i="17"/>
  <c r="D43" i="17"/>
  <c r="D48" i="17"/>
  <c r="D49" i="17"/>
  <c r="D50" i="17"/>
  <c r="D55" i="17"/>
  <c r="D60" i="17"/>
  <c r="D61" i="17"/>
  <c r="D62" i="17"/>
  <c r="D63" i="17"/>
  <c r="D65" i="17"/>
  <c r="D68" i="17"/>
  <c r="D74" i="17"/>
  <c r="D76" i="17"/>
  <c r="D79" i="17"/>
  <c r="D81" i="17"/>
  <c r="D84" i="17"/>
  <c r="D86" i="17"/>
  <c r="D92" i="17"/>
  <c r="D96" i="17"/>
  <c r="D99" i="17"/>
  <c r="D101" i="17"/>
  <c r="D107" i="17"/>
  <c r="D116" i="17"/>
  <c r="D117" i="17"/>
  <c r="D118" i="17"/>
  <c r="D119" i="17"/>
  <c r="D120" i="17"/>
  <c r="D122" i="17"/>
  <c r="D123" i="17"/>
  <c r="D124" i="17"/>
  <c r="D125" i="17"/>
  <c r="D126" i="17"/>
  <c r="D127" i="17"/>
  <c r="D128" i="17"/>
  <c r="D129" i="17"/>
  <c r="D130" i="17"/>
  <c r="D131" i="17"/>
  <c r="D132" i="17"/>
  <c r="D133" i="17"/>
  <c r="D134" i="17"/>
  <c r="D135" i="17"/>
  <c r="D136" i="17"/>
  <c r="D137" i="17"/>
  <c r="D138" i="17"/>
  <c r="D139" i="17"/>
  <c r="D140" i="17"/>
  <c r="D141" i="17"/>
  <c r="D145" i="17"/>
  <c r="D144" i="17" s="1"/>
  <c r="C155" i="17"/>
  <c r="C154" i="17"/>
  <c r="C153" i="17"/>
  <c r="C152" i="17"/>
  <c r="E98" i="17"/>
  <c r="E83" i="17"/>
  <c r="E82" i="17" s="1"/>
  <c r="D80" i="17"/>
  <c r="E73" i="17"/>
  <c r="E67" i="17"/>
  <c r="E66" i="17" s="1"/>
  <c r="F67" i="17"/>
  <c r="F66" i="17" s="1"/>
  <c r="D31" i="17"/>
  <c r="C37" i="18"/>
  <c r="C36" i="18" s="1"/>
  <c r="F26" i="18"/>
  <c r="E26" i="18"/>
  <c r="D26" i="18" s="1"/>
  <c r="F47" i="17"/>
  <c r="F46" i="17" s="1"/>
  <c r="F45" i="17" s="1"/>
  <c r="E47" i="17"/>
  <c r="E46" i="17" s="1"/>
  <c r="E45" i="17" s="1"/>
  <c r="F37" i="17"/>
  <c r="F36" i="17" s="1"/>
  <c r="F35" i="17" s="1"/>
  <c r="F34" i="17" s="1"/>
  <c r="E37" i="17"/>
  <c r="E36" i="17" s="1"/>
  <c r="E35" i="17" s="1"/>
  <c r="E34" i="17" s="1"/>
  <c r="D26" i="17"/>
  <c r="D21" i="17"/>
  <c r="F32" i="17"/>
  <c r="E32" i="17"/>
  <c r="E14" i="18" l="1"/>
  <c r="D15" i="18"/>
  <c r="E21" i="18"/>
  <c r="D21" i="18" s="1"/>
  <c r="D22" i="18"/>
  <c r="F12" i="18"/>
  <c r="D95" i="17"/>
  <c r="E94" i="17"/>
  <c r="D91" i="17"/>
  <c r="E90" i="17"/>
  <c r="D90" i="17" s="1"/>
  <c r="E78" i="17"/>
  <c r="D67" i="17"/>
  <c r="D85" i="17"/>
  <c r="D45" i="17"/>
  <c r="D34" i="17"/>
  <c r="D32" i="17"/>
  <c r="D100" i="17"/>
  <c r="D46" i="17"/>
  <c r="D47" i="17"/>
  <c r="D35" i="17"/>
  <c r="D36" i="17"/>
  <c r="C150" i="17"/>
  <c r="C149" i="17" s="1"/>
  <c r="C148" i="17" s="1"/>
  <c r="D75" i="17"/>
  <c r="D37" i="17"/>
  <c r="D69" i="17"/>
  <c r="F58" i="17"/>
  <c r="F57" i="17" s="1"/>
  <c r="F56" i="17" s="1"/>
  <c r="F23" i="17"/>
  <c r="F22" i="17" s="1"/>
  <c r="E23" i="17"/>
  <c r="F53" i="17"/>
  <c r="F52" i="17" s="1"/>
  <c r="F51" i="17" s="1"/>
  <c r="F44" i="17" s="1"/>
  <c r="E25" i="17"/>
  <c r="F28" i="17"/>
  <c r="F143" i="17"/>
  <c r="F142" i="17" s="1"/>
  <c r="E143" i="17"/>
  <c r="F121" i="17"/>
  <c r="E121" i="17"/>
  <c r="F115" i="17"/>
  <c r="E115" i="17"/>
  <c r="E108" i="17"/>
  <c r="D108" i="17" s="1"/>
  <c r="F25" i="17"/>
  <c r="G25" i="17"/>
  <c r="H25" i="17"/>
  <c r="E13" i="18" l="1"/>
  <c r="D14" i="18"/>
  <c r="E58" i="17"/>
  <c r="D59" i="17"/>
  <c r="E22" i="17"/>
  <c r="D22" i="17" s="1"/>
  <c r="D23" i="17"/>
  <c r="E53" i="17"/>
  <c r="D54" i="17"/>
  <c r="D121" i="17"/>
  <c r="E142" i="17"/>
  <c r="D142" i="17" s="1"/>
  <c r="D143" i="17"/>
  <c r="E28" i="17"/>
  <c r="D29" i="17"/>
  <c r="D115" i="17"/>
  <c r="D25" i="17"/>
  <c r="F47" i="18"/>
  <c r="F114" i="17"/>
  <c r="F113" i="17" s="1"/>
  <c r="E114" i="17"/>
  <c r="D13" i="18" l="1"/>
  <c r="D12" i="18" s="1"/>
  <c r="E12" i="18"/>
  <c r="D28" i="17"/>
  <c r="E52" i="17"/>
  <c r="D53" i="17"/>
  <c r="E57" i="17"/>
  <c r="D58" i="17"/>
  <c r="E113" i="17"/>
  <c r="D113" i="17" s="1"/>
  <c r="D114" i="17"/>
  <c r="F17" i="17"/>
  <c r="F16" i="17" s="1"/>
  <c r="F13" i="17" s="1"/>
  <c r="E17" i="17"/>
  <c r="E16" i="17" s="1"/>
  <c r="E13" i="17" s="1"/>
  <c r="D13" i="17" s="1"/>
  <c r="F42" i="17"/>
  <c r="F41" i="17" s="1"/>
  <c r="F40" i="17" s="1"/>
  <c r="E42" i="17"/>
  <c r="E41" i="17" l="1"/>
  <c r="D42" i="17"/>
  <c r="E51" i="17"/>
  <c r="D52" i="17"/>
  <c r="E56" i="17"/>
  <c r="D56" i="17" s="1"/>
  <c r="D57" i="17"/>
  <c r="D17" i="17"/>
  <c r="F12" i="17"/>
  <c r="D16" i="17" l="1"/>
  <c r="E40" i="17"/>
  <c r="D40" i="17" s="1"/>
  <c r="D41" i="17"/>
  <c r="E44" i="17"/>
  <c r="D51" i="17"/>
  <c r="E47" i="18"/>
  <c r="F106" i="17"/>
  <c r="F105" i="17" s="1"/>
  <c r="E106" i="17"/>
  <c r="E105" i="17" s="1"/>
  <c r="F98" i="17"/>
  <c r="E97" i="17"/>
  <c r="E93" i="17"/>
  <c r="F89" i="17"/>
  <c r="E89" i="17"/>
  <c r="F83" i="17"/>
  <c r="F82" i="17" s="1"/>
  <c r="F78" i="17"/>
  <c r="E77" i="17"/>
  <c r="F73" i="17"/>
  <c r="E72" i="17"/>
  <c r="E71" i="17" l="1"/>
  <c r="E64" i="17" s="1"/>
  <c r="D44" i="17"/>
  <c r="D89" i="17"/>
  <c r="D83" i="17"/>
  <c r="D82" i="17" s="1"/>
  <c r="F77" i="17"/>
  <c r="D77" i="17" s="1"/>
  <c r="D78" i="17"/>
  <c r="E12" i="17"/>
  <c r="D12" i="17" s="1"/>
  <c r="F72" i="17"/>
  <c r="D73" i="17"/>
  <c r="F97" i="17"/>
  <c r="D97" i="17" s="1"/>
  <c r="D98" i="17"/>
  <c r="D93" i="17"/>
  <c r="D94" i="17"/>
  <c r="D106" i="17"/>
  <c r="D105" i="17" s="1"/>
  <c r="G20" i="17"/>
  <c r="H20" i="17" s="1"/>
  <c r="G31" i="17"/>
  <c r="H31" i="17" s="1"/>
  <c r="G48" i="17"/>
  <c r="H48" i="17" s="1"/>
  <c r="G50" i="17"/>
  <c r="H50" i="17" s="1"/>
  <c r="G55" i="17"/>
  <c r="H55" i="17" s="1"/>
  <c r="G60" i="17"/>
  <c r="H60" i="17" s="1"/>
  <c r="G61" i="17"/>
  <c r="H61" i="17" s="1"/>
  <c r="G63" i="17"/>
  <c r="H63" i="17" s="1"/>
  <c r="G68" i="17"/>
  <c r="H68" i="17" s="1"/>
  <c r="G69" i="17"/>
  <c r="H69" i="17" s="1"/>
  <c r="G70" i="17"/>
  <c r="H70" i="17" s="1"/>
  <c r="G74" i="17"/>
  <c r="H74" i="17" s="1"/>
  <c r="G75" i="17"/>
  <c r="H75" i="17" s="1"/>
  <c r="G79" i="17"/>
  <c r="H79" i="17" s="1"/>
  <c r="G80" i="17"/>
  <c r="H80" i="17" s="1"/>
  <c r="G84" i="17"/>
  <c r="H84" i="17" s="1"/>
  <c r="G85" i="17"/>
  <c r="H85" i="17" s="1"/>
  <c r="G86" i="17"/>
  <c r="H86" i="17" s="1"/>
  <c r="G91" i="17"/>
  <c r="H91" i="17" s="1"/>
  <c r="G95" i="17"/>
  <c r="H95" i="17" s="1"/>
  <c r="G99" i="17"/>
  <c r="H99" i="17" s="1"/>
  <c r="G100" i="17"/>
  <c r="H100" i="17" s="1"/>
  <c r="G107" i="17"/>
  <c r="H107" i="17" s="1"/>
  <c r="G108" i="17"/>
  <c r="H108" i="17" s="1"/>
  <c r="G111" i="17"/>
  <c r="H111" i="17" s="1"/>
  <c r="G116" i="17"/>
  <c r="H116" i="17" s="1"/>
  <c r="G117" i="17"/>
  <c r="G118" i="17"/>
  <c r="H118" i="17" s="1"/>
  <c r="G119" i="17"/>
  <c r="H119" i="17" s="1"/>
  <c r="G120" i="17"/>
  <c r="H120" i="17" s="1"/>
  <c r="G123" i="17"/>
  <c r="H123" i="17" s="1"/>
  <c r="G124" i="17"/>
  <c r="H124" i="17" s="1"/>
  <c r="G125" i="17"/>
  <c r="H125" i="17" s="1"/>
  <c r="G126" i="17"/>
  <c r="H126" i="17" s="1"/>
  <c r="G127" i="17"/>
  <c r="H127" i="17" s="1"/>
  <c r="G128" i="17"/>
  <c r="H128" i="17" s="1"/>
  <c r="G129" i="17"/>
  <c r="H129" i="17" s="1"/>
  <c r="G130" i="17"/>
  <c r="H130" i="17" s="1"/>
  <c r="G134" i="17"/>
  <c r="H134" i="17" s="1"/>
  <c r="G135" i="17"/>
  <c r="H135" i="17" s="1"/>
  <c r="G136" i="17"/>
  <c r="H136" i="17" s="1"/>
  <c r="G140" i="17"/>
  <c r="H140" i="17" s="1"/>
  <c r="G141" i="17"/>
  <c r="H141" i="17" s="1"/>
  <c r="D72" i="17" l="1"/>
  <c r="F71" i="17"/>
  <c r="G62" i="17"/>
  <c r="G109" i="17"/>
  <c r="G137" i="17"/>
  <c r="G131" i="17"/>
  <c r="G132" i="17"/>
  <c r="G133" i="17"/>
  <c r="G65" i="17"/>
  <c r="G138" i="17"/>
  <c r="G139" i="17"/>
  <c r="G54" i="17"/>
  <c r="G49" i="17"/>
  <c r="G122" i="17"/>
  <c r="G112" i="17"/>
  <c r="G58" i="17"/>
  <c r="G59" i="17"/>
  <c r="G46" i="17"/>
  <c r="G47" i="17"/>
  <c r="G18" i="17"/>
  <c r="G106" i="17"/>
  <c r="G90" i="17"/>
  <c r="G94" i="17"/>
  <c r="G78" i="17"/>
  <c r="G77" i="17" s="1"/>
  <c r="G98" i="17"/>
  <c r="G83" i="17"/>
  <c r="D71" i="17" l="1"/>
  <c r="F64" i="17"/>
  <c r="G57" i="17"/>
  <c r="G89" i="17"/>
  <c r="G93" i="17"/>
  <c r="G82" i="17"/>
  <c r="G97" i="17"/>
  <c r="G121" i="17"/>
  <c r="G45" i="17"/>
  <c r="G115" i="17"/>
  <c r="G73" i="17"/>
  <c r="G67" i="17"/>
  <c r="G29" i="17" l="1"/>
  <c r="G53" i="17"/>
  <c r="G52" i="17"/>
  <c r="G113" i="17"/>
  <c r="G71" i="17"/>
  <c r="G72" i="17"/>
  <c r="G56" i="17" l="1"/>
  <c r="G51" i="17"/>
  <c r="G28" i="17"/>
  <c r="G17" i="17"/>
  <c r="G44" i="17" l="1"/>
  <c r="G12" i="17"/>
  <c r="G16" i="17"/>
  <c r="G13" i="17" s="1"/>
  <c r="H117" i="17" l="1"/>
  <c r="H109" i="17"/>
  <c r="H62" i="17" l="1"/>
  <c r="H49" i="17"/>
  <c r="H65" i="17" l="1"/>
  <c r="H90" i="17"/>
  <c r="H83" i="17"/>
  <c r="H98" i="17"/>
  <c r="H139" i="17"/>
  <c r="H59" i="17"/>
  <c r="H133" i="17"/>
  <c r="H78" i="17"/>
  <c r="H77" i="17" s="1"/>
  <c r="H94" i="17"/>
  <c r="H122" i="17"/>
  <c r="H54" i="17"/>
  <c r="H47" i="17"/>
  <c r="H29" i="17"/>
  <c r="C132" i="17"/>
  <c r="C131" i="17" s="1"/>
  <c r="H82" i="17" l="1"/>
  <c r="H89" i="17"/>
  <c r="H93" i="17"/>
  <c r="H112" i="17"/>
  <c r="H97" i="17"/>
  <c r="H137" i="17"/>
  <c r="H138" i="17"/>
  <c r="H72" i="17"/>
  <c r="H73" i="17"/>
  <c r="H131" i="17"/>
  <c r="H132" i="17"/>
  <c r="H67" i="17"/>
  <c r="H106" i="17"/>
  <c r="H121" i="17"/>
  <c r="H115" i="17"/>
  <c r="H28" i="17" l="1"/>
  <c r="H71" i="17"/>
  <c r="H58" i="17"/>
  <c r="H57" i="17"/>
  <c r="H53" i="17"/>
  <c r="H46" i="17"/>
  <c r="H18" i="17" l="1"/>
  <c r="H51" i="17"/>
  <c r="H52" i="17"/>
  <c r="H45" i="17"/>
  <c r="H56" i="17"/>
  <c r="H113" i="17" l="1"/>
  <c r="H17" i="17"/>
  <c r="H44" i="17"/>
  <c r="H16" i="17" l="1"/>
  <c r="H13" i="17" s="1"/>
  <c r="H12" i="17"/>
  <c r="G110" i="17" l="1"/>
  <c r="D110" i="17"/>
  <c r="H110" i="17" l="1"/>
  <c r="F27" i="17"/>
  <c r="F146" i="17" s="1"/>
  <c r="D66" i="17"/>
  <c r="D64" i="17" s="1"/>
  <c r="D27" i="17" s="1"/>
  <c r="G66" i="17"/>
  <c r="G64" i="17" s="1"/>
  <c r="G27" i="17" s="1"/>
  <c r="E27" i="17"/>
  <c r="E146" i="17" s="1"/>
  <c r="D146" i="17" l="1"/>
  <c r="G146" i="17"/>
  <c r="H66" i="17"/>
  <c r="H64" i="17" s="1"/>
  <c r="H27" i="17" s="1"/>
  <c r="H146" i="17" l="1"/>
</calcChain>
</file>

<file path=xl/sharedStrings.xml><?xml version="1.0" encoding="utf-8"?>
<sst xmlns="http://schemas.openxmlformats.org/spreadsheetml/2006/main" count="300" uniqueCount="170">
  <si>
    <t>Nr. crt.</t>
  </si>
  <si>
    <t>DENUMIRE INDICATORI</t>
  </si>
  <si>
    <t>COD</t>
  </si>
  <si>
    <t>III</t>
  </si>
  <si>
    <t>IV</t>
  </si>
  <si>
    <t>11.02.01</t>
  </si>
  <si>
    <t>Sume def din TVA  pentru drumuri</t>
  </si>
  <si>
    <t>11.02.05</t>
  </si>
  <si>
    <t>SECTIUNEA DE FUNCTIONARE</t>
  </si>
  <si>
    <t xml:space="preserve">  I.             cheltuieli de personal</t>
  </si>
  <si>
    <t>Plati efectuate in anii precedenti si recuperate in anul curent</t>
  </si>
  <si>
    <t>SECTIUNEA DE DEZVOLTARE</t>
  </si>
  <si>
    <t>51.02.12</t>
  </si>
  <si>
    <t>Alte transferuri  de capital catre institutii publice</t>
  </si>
  <si>
    <t>51.02.29</t>
  </si>
  <si>
    <t>Proiecte cu finantare FEN</t>
  </si>
  <si>
    <t>AUTORITATI PUBLICE SI ACTIUNI EXTERNE</t>
  </si>
  <si>
    <t>51.02.01.03</t>
  </si>
  <si>
    <t>X. Cheltuieli de capital</t>
  </si>
  <si>
    <t>Cheltuieli neeligibile</t>
  </si>
  <si>
    <t>51.01.01</t>
  </si>
  <si>
    <t>85.01</t>
  </si>
  <si>
    <t>Transferuri de capital - pt fin investitiilor la spitale</t>
  </si>
  <si>
    <t>ALTE INSTITUTII SI ACTIUNI SANITARE</t>
  </si>
  <si>
    <t>66.02.50.50</t>
  </si>
  <si>
    <t>51.01</t>
  </si>
  <si>
    <t>Actiuni de sanatate</t>
  </si>
  <si>
    <t>51.01.03</t>
  </si>
  <si>
    <t>66.02.06.03</t>
  </si>
  <si>
    <t>51.01.39</t>
  </si>
  <si>
    <t>67.02</t>
  </si>
  <si>
    <t>SCOALA POPULARA DE ARTE SI MESERII PITESTI</t>
  </si>
  <si>
    <t>67.02.03.05</t>
  </si>
  <si>
    <t>68.02.06</t>
  </si>
  <si>
    <t>68.02.04</t>
  </si>
  <si>
    <t>CENTRUL DE INGRIJIRE SI ASISTENTA PITESTI</t>
  </si>
  <si>
    <t>68.02.04.01</t>
  </si>
  <si>
    <t>CENTRUL DE INGRIJIRE SI ASISTENTA BASCOVELE</t>
  </si>
  <si>
    <t>68.02.04.02</t>
  </si>
  <si>
    <t>CENTRUL DE INTEGRARE PRIN TERAPIE OCUPATIONALA TIGVENI</t>
  </si>
  <si>
    <t>68.02.05.02.01</t>
  </si>
  <si>
    <t>COMPLEXUL DE LOCUINTE PROTEJATE TIGVENI</t>
  </si>
  <si>
    <t>COMPLEXUL DE SERVICII PENTRU PERSOANE CU DIZABILITATI VULTURESTI</t>
  </si>
  <si>
    <t>68.02.05.02.03</t>
  </si>
  <si>
    <t>Transferuri din bugetul local către asociaţiile de dezvoltare intercomunitară</t>
  </si>
  <si>
    <t>55.01.42</t>
  </si>
  <si>
    <t xml:space="preserve">TRANSPORTURI </t>
  </si>
  <si>
    <t>CHELTUIELI DE CAPITAL  - INVESTITII</t>
  </si>
  <si>
    <t>87,02,04</t>
  </si>
  <si>
    <t>ProiecteFEN</t>
  </si>
  <si>
    <t xml:space="preserve"> DEFICIT</t>
  </si>
  <si>
    <t>Sume def din TVA pentru finantarea cheltuielilor descentralizate  :</t>
  </si>
  <si>
    <t xml:space="preserve">ASOCIATIA DE DEZVOLTARE INTERCOMUNITARA MOLIVISU - </t>
  </si>
  <si>
    <t xml:space="preserve">ALTE ACTIUNI ECONOMICE </t>
  </si>
  <si>
    <t xml:space="preserve">Finantare externa nerambursabila </t>
  </si>
  <si>
    <t xml:space="preserve">Programul pentru scoli  al Romaniei </t>
  </si>
  <si>
    <t>.3.1</t>
  </si>
  <si>
    <t xml:space="preserve"> DIRECTIA GENERALA DE ASISTENTA SOCIALA SI PROTECTIA COPILULUI ARGES</t>
  </si>
  <si>
    <t xml:space="preserve">Alte chelt </t>
  </si>
  <si>
    <t>PNDL I</t>
  </si>
  <si>
    <t>PNDL II</t>
  </si>
  <si>
    <t xml:space="preserve">ALTE OBIECTIVE </t>
  </si>
  <si>
    <t>58.15.01</t>
  </si>
  <si>
    <t>58.15.02</t>
  </si>
  <si>
    <t>58.15.03</t>
  </si>
  <si>
    <t>SPITALUL JUDETEAN DE URGENTA PITESTI</t>
  </si>
  <si>
    <t xml:space="preserve">Finantare nationala </t>
  </si>
  <si>
    <t>66.02.06.01</t>
  </si>
  <si>
    <t>SPITALUL DE PNEUMOFTIZIOLOGIE LEORDENI</t>
  </si>
  <si>
    <t>Subventii</t>
  </si>
  <si>
    <t>JUDETUL ARGES</t>
  </si>
  <si>
    <t>DIRECTIA ECONOMICA</t>
  </si>
  <si>
    <t xml:space="preserve">SERVICIUL BUGET IMPOZITE TAXE SI VENITURI </t>
  </si>
  <si>
    <t xml:space="preserve">DIRECTIA ECONOMICA </t>
  </si>
  <si>
    <t>VENITURI - TOTAL</t>
  </si>
  <si>
    <t xml:space="preserve">SUME DEFALCATE DIN TVA </t>
  </si>
  <si>
    <t>CENTRE DE ASISTENTA</t>
  </si>
  <si>
    <t xml:space="preserve">CULTURA, RECREERE SI RELIGIE </t>
  </si>
  <si>
    <t xml:space="preserve">TOTAL CHELTUIELI </t>
  </si>
  <si>
    <t>SANATATE</t>
  </si>
  <si>
    <t xml:space="preserve">UNITATI DE ASISTENTA MEDICO-SOCIALE </t>
  </si>
  <si>
    <t>Plati efectuate in anii precedenti si recuperate
 in anul curent</t>
  </si>
  <si>
    <t>Plati efectuate in anii precedenti si recuperate in anul
 curent</t>
  </si>
  <si>
    <t>PROIECT  "Modernizare DJ679: Paduroiu (67B) - Lipia-Popesti-Lunca Corbului-Padureti-Ciesti-Falfani-Cotmeana-Malu-Barla+Lim.Jud.Olt, km 0+000-48.222;L=47,670 km</t>
  </si>
  <si>
    <t>servicii…</t>
  </si>
  <si>
    <t>ANEXA nr. 1</t>
  </si>
  <si>
    <t xml:space="preserve">La H. C.J. </t>
  </si>
  <si>
    <t>Finantarea caminelor pentru persoane varstnice</t>
  </si>
  <si>
    <t>Cheltuieli de personal</t>
  </si>
  <si>
    <t>Cheltuieli cu bunuri si servicii</t>
  </si>
  <si>
    <t xml:space="preserve">INVATAMANT </t>
  </si>
  <si>
    <t>65.02</t>
  </si>
  <si>
    <t>65.02.50</t>
  </si>
  <si>
    <t>Ajutoare sociale in natura</t>
  </si>
  <si>
    <t>57.02.02</t>
  </si>
  <si>
    <t>SUBVENTII</t>
  </si>
  <si>
    <t>Subventii de la bugetul de stat</t>
  </si>
  <si>
    <t>Subventii pt finantarea UAMS</t>
  </si>
  <si>
    <t>42.02.35</t>
  </si>
  <si>
    <t>Varsaminte din sectiunea  de functionare pentru finantarea sectiunii de dezvoltare a bugetului local (cu semnul minus)</t>
  </si>
  <si>
    <t>37.02.03</t>
  </si>
  <si>
    <t>Varsaminte din sectiunea de functionare</t>
  </si>
  <si>
    <t>37.02.04</t>
  </si>
  <si>
    <t xml:space="preserve">DRUMURI SI PODURI JUDETENE </t>
  </si>
  <si>
    <t>Alte cheltuieli în domeniul transporturilor Asociatia de Dezvoltare Intercomunitara pentru Transportul  Public Pitesti</t>
  </si>
  <si>
    <t>84.02.50</t>
  </si>
  <si>
    <t xml:space="preserve">SECTIUNEA DE DEZVOLTARE </t>
  </si>
  <si>
    <t xml:space="preserve">Cheltuieli de capital </t>
  </si>
  <si>
    <t>UNITATEA DE ASISTENTA MEDICO-SOCIALA SUICI</t>
  </si>
  <si>
    <t>DIRECTIA GENERALA  PENTRU EVIDENTA PERSOANELOR PITESTI</t>
  </si>
  <si>
    <t>54.02.10</t>
  </si>
  <si>
    <t xml:space="preserve">ALTE SERVICII PUBLICE GENERALE </t>
  </si>
  <si>
    <t>54.02</t>
  </si>
  <si>
    <t xml:space="preserve"> II.              cheltuieli cu bunuri si servicii</t>
  </si>
  <si>
    <t xml:space="preserve">Plati efectuate in anii precedenti si recuperate in anul curent </t>
  </si>
  <si>
    <t xml:space="preserve">Sume utilizate din excedentul bugetului local </t>
  </si>
  <si>
    <t>TOTAL , din care:</t>
  </si>
  <si>
    <t xml:space="preserve">Cheltuieli de personal </t>
  </si>
  <si>
    <t>UNITATEA DE ASISTENTA MEDICO-SOCIALA CALINESTI</t>
  </si>
  <si>
    <t xml:space="preserve">mii lei </t>
  </si>
  <si>
    <t>INFLUENTE</t>
  </si>
  <si>
    <t>LA BUGETUL LOCAL PE ANUL 2021</t>
  </si>
  <si>
    <t>PROPUNERI</t>
  </si>
  <si>
    <t>TRIM</t>
  </si>
  <si>
    <t>ANUL 2021</t>
  </si>
  <si>
    <t>mii lei</t>
  </si>
  <si>
    <t>CENTRUL DE ABILITARE SI REABILITARE PENTRU PERSOANE ADULTE CU DIZABILITATI CALINESTI</t>
  </si>
  <si>
    <t>42.02</t>
  </si>
  <si>
    <t>11.02</t>
  </si>
  <si>
    <t xml:space="preserve">ALTE CHELTUIELI - PROGRAMUL PENTRU SCOLI AL ROMANIEI </t>
  </si>
  <si>
    <t>66.02</t>
  </si>
  <si>
    <t>68.02</t>
  </si>
  <si>
    <t>84.02</t>
  </si>
  <si>
    <t>00.17</t>
  </si>
  <si>
    <t>04.02.01</t>
  </si>
  <si>
    <t>04.02.04</t>
  </si>
  <si>
    <t>Cote defalcate din impozitul pe venit</t>
  </si>
  <si>
    <t>Sume alocate din cota de 14% din impozitul pe venit pentru echilibrarea bugetelor locale</t>
  </si>
  <si>
    <t>COMPLEXUL DE LOCUINTE PROTEJATE BUZOESTI</t>
  </si>
  <si>
    <t>CAMINUL PENTRU PERSOANE VARSTNICE MOZACENI</t>
  </si>
  <si>
    <t>Cheltuieli de capital (bugetul local)</t>
  </si>
  <si>
    <t>SPITALUL DE PNEUMOFTIZIOLOGIE "SF. ANDREI" VALEA IASULUI</t>
  </si>
  <si>
    <t>SPITALUL ORASENESC "REGELE CAROL I" COSTESTI</t>
  </si>
  <si>
    <t xml:space="preserve">ASIGURARI SI ASISTENTA SOCIALA </t>
  </si>
  <si>
    <t>Transferuri curente, din care:</t>
  </si>
  <si>
    <t>Transferuri catre institutii publice, din care:</t>
  </si>
  <si>
    <t>Transferuri din bugetele locale pentru finantarea unitatilor de asistenta medico-sociala</t>
  </si>
  <si>
    <t>84.02.03.01</t>
  </si>
  <si>
    <t>ANEXA nr. 1 la H.C.J. nr.</t>
  </si>
  <si>
    <t>I</t>
  </si>
  <si>
    <t>II</t>
  </si>
  <si>
    <t>V</t>
  </si>
  <si>
    <t>VI</t>
  </si>
  <si>
    <t>VI.1</t>
  </si>
  <si>
    <t>VI.2</t>
  </si>
  <si>
    <t>VI.3</t>
  </si>
  <si>
    <t>VI.4</t>
  </si>
  <si>
    <t>VI.5</t>
  </si>
  <si>
    <t>VI.6</t>
  </si>
  <si>
    <t>VI.7</t>
  </si>
  <si>
    <t>VI.8</t>
  </si>
  <si>
    <t>VI.9</t>
  </si>
  <si>
    <t>VI.10</t>
  </si>
  <si>
    <t>VII</t>
  </si>
  <si>
    <t>Participare la capitalul social al societatilor comerciale</t>
  </si>
  <si>
    <t>Active financiare</t>
  </si>
  <si>
    <t>72.01</t>
  </si>
  <si>
    <t>72.01.01</t>
  </si>
  <si>
    <t>Transferuri catre institutii publice pentru:</t>
  </si>
  <si>
    <t>ANEXA nr. 1a la H.C.J. nr. 229/27.09.2021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</si>
</sst>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8"/>
      <name val="Times New Roman"/>
      <family val="1"/>
    </font>
    <font>
      <b/>
      <u/>
      <sz val="10"/>
      <name val="Times New Roman"/>
      <family val="1"/>
    </font>
    <font>
      <sz val="10"/>
      <color rgb="FFFF0000"/>
      <name val="Times New Roman"/>
      <family val="1"/>
    </font>
    <font>
      <sz val="10"/>
      <color theme="1"/>
      <name val="Times New Roman"/>
      <family val="1"/>
    </font>
    <font>
      <b/>
      <sz val="10"/>
      <color rgb="FFFF0000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u/>
      <sz val="1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4" fillId="0" borderId="0"/>
    <xf numFmtId="0" fontId="2" fillId="0" borderId="0"/>
    <xf numFmtId="0" fontId="1" fillId="0" borderId="0"/>
    <xf numFmtId="0" fontId="5" fillId="0" borderId="0"/>
  </cellStyleXfs>
  <cellXfs count="149">
    <xf numFmtId="0" fontId="0" fillId="0" borderId="0" xfId="0"/>
    <xf numFmtId="0" fontId="6" fillId="0" borderId="0" xfId="0" applyFont="1" applyFill="1"/>
    <xf numFmtId="0" fontId="7" fillId="0" borderId="0" xfId="0" applyFont="1"/>
    <xf numFmtId="0" fontId="7" fillId="0" borderId="0" xfId="0" applyFont="1" applyFill="1"/>
    <xf numFmtId="0" fontId="6" fillId="0" borderId="0" xfId="0" applyFont="1" applyFill="1" applyAlignment="1">
      <alignment horizontal="right"/>
    </xf>
    <xf numFmtId="0" fontId="6" fillId="0" borderId="0" xfId="0" applyFont="1" applyFill="1" applyBorder="1"/>
    <xf numFmtId="0" fontId="7" fillId="0" borderId="0" xfId="0" applyFont="1" applyFill="1" applyBorder="1"/>
    <xf numFmtId="0" fontId="7" fillId="0" borderId="0" xfId="0" applyFont="1" applyFill="1" applyAlignment="1">
      <alignment horizontal="right"/>
    </xf>
    <xf numFmtId="0" fontId="7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4" fontId="6" fillId="4" borderId="2" xfId="0" applyNumberFormat="1" applyFont="1" applyFill="1" applyBorder="1"/>
    <xf numFmtId="4" fontId="6" fillId="9" borderId="2" xfId="0" applyNumberFormat="1" applyFont="1" applyFill="1" applyBorder="1"/>
    <xf numFmtId="4" fontId="7" fillId="2" borderId="2" xfId="0" applyNumberFormat="1" applyFont="1" applyFill="1" applyBorder="1"/>
    <xf numFmtId="0" fontId="7" fillId="0" borderId="2" xfId="0" applyFont="1" applyFill="1" applyBorder="1"/>
    <xf numFmtId="2" fontId="7" fillId="2" borderId="2" xfId="0" applyNumberFormat="1" applyFont="1" applyFill="1" applyBorder="1" applyAlignment="1"/>
    <xf numFmtId="4" fontId="6" fillId="5" borderId="2" xfId="0" applyNumberFormat="1" applyFont="1" applyFill="1" applyBorder="1"/>
    <xf numFmtId="0" fontId="8" fillId="0" borderId="4" xfId="0" applyFont="1" applyFill="1" applyBorder="1" applyAlignment="1">
      <alignment horizontal="center"/>
    </xf>
    <xf numFmtId="4" fontId="6" fillId="2" borderId="2" xfId="0" applyNumberFormat="1" applyFont="1" applyFill="1" applyBorder="1"/>
    <xf numFmtId="4" fontId="7" fillId="0" borderId="2" xfId="0" applyNumberFormat="1" applyFont="1" applyFill="1" applyBorder="1"/>
    <xf numFmtId="4" fontId="7" fillId="0" borderId="0" xfId="0" applyNumberFormat="1" applyFont="1" applyFill="1"/>
    <xf numFmtId="4" fontId="6" fillId="0" borderId="2" xfId="0" applyNumberFormat="1" applyFont="1" applyFill="1" applyBorder="1"/>
    <xf numFmtId="4" fontId="10" fillId="0" borderId="2" xfId="0" applyNumberFormat="1" applyFont="1" applyFill="1" applyBorder="1"/>
    <xf numFmtId="4" fontId="6" fillId="8" borderId="2" xfId="0" applyNumberFormat="1" applyFont="1" applyFill="1" applyBorder="1"/>
    <xf numFmtId="1" fontId="7" fillId="0" borderId="2" xfId="0" applyNumberFormat="1" applyFont="1" applyFill="1" applyBorder="1" applyAlignment="1">
      <alignment horizontal="center"/>
    </xf>
    <xf numFmtId="2" fontId="6" fillId="0" borderId="2" xfId="0" applyNumberFormat="1" applyFont="1" applyFill="1" applyBorder="1"/>
    <xf numFmtId="0" fontId="6" fillId="0" borderId="2" xfId="0" applyFont="1" applyFill="1" applyBorder="1"/>
    <xf numFmtId="4" fontId="6" fillId="2" borderId="0" xfId="0" applyNumberFormat="1" applyFont="1" applyFill="1" applyBorder="1"/>
    <xf numFmtId="0" fontId="6" fillId="2" borderId="0" xfId="0" applyFont="1" applyFill="1" applyAlignment="1">
      <alignment horizontal="left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right"/>
    </xf>
    <xf numFmtId="0" fontId="6" fillId="2" borderId="2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/>
    </xf>
    <xf numFmtId="0" fontId="6" fillId="0" borderId="6" xfId="0" applyFont="1" applyFill="1" applyBorder="1"/>
    <xf numFmtId="0" fontId="7" fillId="0" borderId="4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right"/>
    </xf>
    <xf numFmtId="0" fontId="6" fillId="0" borderId="6" xfId="0" applyFont="1" applyFill="1" applyBorder="1" applyAlignment="1">
      <alignment wrapText="1"/>
    </xf>
    <xf numFmtId="0" fontId="7" fillId="0" borderId="6" xfId="0" applyFont="1" applyFill="1" applyBorder="1"/>
    <xf numFmtId="0" fontId="11" fillId="0" borderId="0" xfId="0" applyFont="1"/>
    <xf numFmtId="3" fontId="7" fillId="2" borderId="11" xfId="0" applyNumberFormat="1" applyFont="1" applyFill="1" applyBorder="1" applyAlignment="1">
      <alignment wrapText="1"/>
    </xf>
    <xf numFmtId="0" fontId="6" fillId="3" borderId="2" xfId="0" applyFont="1" applyFill="1" applyBorder="1"/>
    <xf numFmtId="0" fontId="6" fillId="3" borderId="2" xfId="0" applyFont="1" applyFill="1" applyBorder="1" applyAlignment="1">
      <alignment horizontal="center"/>
    </xf>
    <xf numFmtId="0" fontId="6" fillId="0" borderId="5" xfId="0" applyFont="1" applyFill="1" applyBorder="1"/>
    <xf numFmtId="0" fontId="6" fillId="0" borderId="4" xfId="0" applyFont="1" applyFill="1" applyBorder="1" applyAlignment="1">
      <alignment horizontal="center"/>
    </xf>
    <xf numFmtId="0" fontId="7" fillId="0" borderId="6" xfId="0" applyFont="1" applyFill="1" applyBorder="1" applyAlignment="1">
      <alignment wrapText="1"/>
    </xf>
    <xf numFmtId="14" fontId="6" fillId="0" borderId="2" xfId="0" applyNumberFormat="1" applyFont="1" applyFill="1" applyBorder="1"/>
    <xf numFmtId="0" fontId="7" fillId="2" borderId="2" xfId="0" applyFont="1" applyFill="1" applyBorder="1" applyAlignment="1">
      <alignment wrapText="1"/>
    </xf>
    <xf numFmtId="0" fontId="10" fillId="0" borderId="6" xfId="0" applyFont="1" applyFill="1" applyBorder="1"/>
    <xf numFmtId="0" fontId="12" fillId="0" borderId="4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6" fillId="0" borderId="2" xfId="0" applyFont="1" applyFill="1" applyBorder="1" applyAlignment="1">
      <alignment wrapText="1"/>
    </xf>
    <xf numFmtId="0" fontId="6" fillId="0" borderId="8" xfId="0" applyFont="1" applyFill="1" applyBorder="1" applyAlignment="1">
      <alignment horizontal="left" wrapText="1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/>
    </xf>
    <xf numFmtId="0" fontId="7" fillId="0" borderId="2" xfId="0" applyFont="1" applyFill="1" applyBorder="1" applyAlignment="1">
      <alignment wrapText="1"/>
    </xf>
    <xf numFmtId="0" fontId="7" fillId="2" borderId="2" xfId="6" applyFont="1" applyFill="1" applyBorder="1" applyAlignment="1">
      <alignment horizontal="center"/>
    </xf>
    <xf numFmtId="49" fontId="7" fillId="0" borderId="4" xfId="0" applyNumberFormat="1" applyFont="1" applyFill="1" applyBorder="1" applyAlignment="1">
      <alignment horizontal="center"/>
    </xf>
    <xf numFmtId="4" fontId="6" fillId="3" borderId="2" xfId="0" applyNumberFormat="1" applyFont="1" applyFill="1" applyBorder="1"/>
    <xf numFmtId="0" fontId="6" fillId="10" borderId="2" xfId="0" applyFont="1" applyFill="1" applyBorder="1"/>
    <xf numFmtId="0" fontId="6" fillId="10" borderId="6" xfId="0" applyFont="1" applyFill="1" applyBorder="1"/>
    <xf numFmtId="4" fontId="6" fillId="10" borderId="2" xfId="0" applyNumberFormat="1" applyFont="1" applyFill="1" applyBorder="1"/>
    <xf numFmtId="49" fontId="6" fillId="0" borderId="4" xfId="0" applyNumberFormat="1" applyFont="1" applyFill="1" applyBorder="1" applyAlignment="1">
      <alignment horizontal="center" wrapText="1"/>
    </xf>
    <xf numFmtId="0" fontId="6" fillId="10" borderId="2" xfId="0" applyFont="1" applyFill="1" applyBorder="1" applyAlignment="1">
      <alignment horizontal="center"/>
    </xf>
    <xf numFmtId="0" fontId="7" fillId="10" borderId="4" xfId="0" applyFont="1" applyFill="1" applyBorder="1" applyAlignment="1">
      <alignment horizontal="center"/>
    </xf>
    <xf numFmtId="0" fontId="12" fillId="0" borderId="7" xfId="0" applyFont="1" applyFill="1" applyBorder="1" applyAlignment="1">
      <alignment wrapText="1"/>
    </xf>
    <xf numFmtId="0" fontId="6" fillId="0" borderId="10" xfId="0" applyFont="1" applyFill="1" applyBorder="1" applyAlignment="1">
      <alignment horizontal="left"/>
    </xf>
    <xf numFmtId="0" fontId="7" fillId="0" borderId="8" xfId="1" applyFont="1" applyFill="1" applyBorder="1" applyAlignment="1">
      <alignment wrapText="1"/>
    </xf>
    <xf numFmtId="49" fontId="7" fillId="0" borderId="8" xfId="1" applyNumberFormat="1" applyFont="1" applyFill="1" applyBorder="1" applyAlignment="1">
      <alignment horizontal="center"/>
    </xf>
    <xf numFmtId="0" fontId="7" fillId="0" borderId="0" xfId="1" applyFont="1" applyFill="1" applyBorder="1"/>
    <xf numFmtId="49" fontId="7" fillId="0" borderId="0" xfId="1" applyNumberFormat="1" applyFont="1" applyFill="1" applyBorder="1" applyAlignment="1">
      <alignment horizontal="center"/>
    </xf>
    <xf numFmtId="0" fontId="7" fillId="0" borderId="2" xfId="1" applyFont="1" applyFill="1" applyBorder="1" applyAlignment="1">
      <alignment wrapText="1"/>
    </xf>
    <xf numFmtId="0" fontId="9" fillId="0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wrapText="1"/>
    </xf>
    <xf numFmtId="0" fontId="6" fillId="11" borderId="2" xfId="0" applyFont="1" applyFill="1" applyBorder="1"/>
    <xf numFmtId="0" fontId="6" fillId="11" borderId="6" xfId="0" applyFont="1" applyFill="1" applyBorder="1"/>
    <xf numFmtId="0" fontId="6" fillId="11" borderId="4" xfId="0" applyFont="1" applyFill="1" applyBorder="1" applyAlignment="1">
      <alignment horizontal="center"/>
    </xf>
    <xf numFmtId="4" fontId="6" fillId="11" borderId="2" xfId="0" applyNumberFormat="1" applyFont="1" applyFill="1" applyBorder="1"/>
    <xf numFmtId="0" fontId="6" fillId="11" borderId="6" xfId="0" applyFont="1" applyFill="1" applyBorder="1" applyAlignment="1">
      <alignment wrapText="1"/>
    </xf>
    <xf numFmtId="0" fontId="6" fillId="11" borderId="2" xfId="0" applyFont="1" applyFill="1" applyBorder="1" applyAlignment="1">
      <alignment wrapText="1"/>
    </xf>
    <xf numFmtId="0" fontId="6" fillId="11" borderId="2" xfId="0" applyFont="1" applyFill="1" applyBorder="1" applyAlignment="1">
      <alignment horizontal="center"/>
    </xf>
    <xf numFmtId="4" fontId="13" fillId="0" borderId="2" xfId="0" applyNumberFormat="1" applyFont="1" applyFill="1" applyBorder="1"/>
    <xf numFmtId="4" fontId="14" fillId="2" borderId="0" xfId="0" applyNumberFormat="1" applyFont="1" applyFill="1" applyBorder="1"/>
    <xf numFmtId="0" fontId="14" fillId="0" borderId="0" xfId="0" applyFont="1" applyFill="1"/>
    <xf numFmtId="0" fontId="13" fillId="0" borderId="0" xfId="0" applyFont="1"/>
    <xf numFmtId="0" fontId="13" fillId="0" borderId="0" xfId="0" applyFont="1" applyFill="1"/>
    <xf numFmtId="0" fontId="14" fillId="0" borderId="0" xfId="0" applyFont="1" applyFill="1" applyAlignment="1">
      <alignment horizontal="right"/>
    </xf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/>
    <xf numFmtId="0" fontId="13" fillId="0" borderId="0" xfId="0" applyFont="1" applyFill="1" applyBorder="1"/>
    <xf numFmtId="0" fontId="13" fillId="0" borderId="0" xfId="0" applyFont="1" applyFill="1" applyBorder="1" applyAlignment="1">
      <alignment horizontal="right"/>
    </xf>
    <xf numFmtId="0" fontId="13" fillId="0" borderId="0" xfId="0" applyFont="1" applyFill="1" applyAlignment="1">
      <alignment horizontal="right"/>
    </xf>
    <xf numFmtId="0" fontId="14" fillId="2" borderId="2" xfId="0" applyFont="1" applyFill="1" applyBorder="1" applyAlignment="1">
      <alignment horizontal="center" wrapText="1"/>
    </xf>
    <xf numFmtId="0" fontId="14" fillId="0" borderId="2" xfId="0" applyFont="1" applyFill="1" applyBorder="1" applyAlignment="1">
      <alignment horizontal="center"/>
    </xf>
    <xf numFmtId="0" fontId="14" fillId="2" borderId="2" xfId="0" applyFont="1" applyFill="1" applyBorder="1" applyAlignment="1">
      <alignment horizontal="center"/>
    </xf>
    <xf numFmtId="0" fontId="14" fillId="0" borderId="2" xfId="0" applyFont="1" applyFill="1" applyBorder="1"/>
    <xf numFmtId="4" fontId="14" fillId="0" borderId="2" xfId="0" applyNumberFormat="1" applyFont="1" applyFill="1" applyBorder="1"/>
    <xf numFmtId="0" fontId="14" fillId="0" borderId="6" xfId="0" applyFont="1" applyFill="1" applyBorder="1"/>
    <xf numFmtId="0" fontId="14" fillId="0" borderId="4" xfId="0" applyFont="1" applyFill="1" applyBorder="1" applyAlignment="1">
      <alignment horizontal="center"/>
    </xf>
    <xf numFmtId="0" fontId="13" fillId="0" borderId="4" xfId="0" applyFont="1" applyFill="1" applyBorder="1" applyAlignment="1">
      <alignment horizontal="center"/>
    </xf>
    <xf numFmtId="0" fontId="13" fillId="0" borderId="6" xfId="0" applyFont="1" applyFill="1" applyBorder="1"/>
    <xf numFmtId="0" fontId="13" fillId="0" borderId="2" xfId="0" applyFont="1" applyFill="1" applyBorder="1"/>
    <xf numFmtId="0" fontId="14" fillId="0" borderId="5" xfId="0" applyFont="1" applyFill="1" applyBorder="1"/>
    <xf numFmtId="4" fontId="13" fillId="2" borderId="2" xfId="0" applyNumberFormat="1" applyFont="1" applyFill="1" applyBorder="1"/>
    <xf numFmtId="4" fontId="14" fillId="8" borderId="2" xfId="0" applyNumberFormat="1" applyFont="1" applyFill="1" applyBorder="1"/>
    <xf numFmtId="4" fontId="14" fillId="2" borderId="2" xfId="0" applyNumberFormat="1" applyFont="1" applyFill="1" applyBorder="1"/>
    <xf numFmtId="0" fontId="13" fillId="0" borderId="6" xfId="0" applyFont="1" applyFill="1" applyBorder="1" applyAlignment="1">
      <alignment wrapText="1"/>
    </xf>
    <xf numFmtId="0" fontId="13" fillId="2" borderId="2" xfId="0" applyFont="1" applyFill="1" applyBorder="1" applyAlignment="1">
      <alignment wrapText="1"/>
    </xf>
    <xf numFmtId="0" fontId="16" fillId="2" borderId="7" xfId="0" applyFont="1" applyFill="1" applyBorder="1" applyAlignment="1">
      <alignment wrapText="1"/>
    </xf>
    <xf numFmtId="0" fontId="16" fillId="2" borderId="4" xfId="0" applyFont="1" applyFill="1" applyBorder="1" applyAlignment="1">
      <alignment horizontal="center"/>
    </xf>
    <xf numFmtId="4" fontId="17" fillId="0" borderId="2" xfId="0" applyNumberFormat="1" applyFont="1" applyFill="1" applyBorder="1"/>
    <xf numFmtId="0" fontId="17" fillId="0" borderId="6" xfId="0" applyFont="1" applyFill="1" applyBorder="1"/>
    <xf numFmtId="0" fontId="16" fillId="0" borderId="4" xfId="0" applyFont="1" applyFill="1" applyBorder="1" applyAlignment="1">
      <alignment horizontal="center"/>
    </xf>
    <xf numFmtId="0" fontId="17" fillId="0" borderId="4" xfId="0" applyFont="1" applyFill="1" applyBorder="1" applyAlignment="1">
      <alignment horizontal="center"/>
    </xf>
    <xf numFmtId="0" fontId="14" fillId="8" borderId="10" xfId="0" applyFont="1" applyFill="1" applyBorder="1" applyAlignment="1">
      <alignment horizontal="left"/>
    </xf>
    <xf numFmtId="0" fontId="14" fillId="8" borderId="4" xfId="0" applyFont="1" applyFill="1" applyBorder="1" applyAlignment="1">
      <alignment horizontal="center"/>
    </xf>
    <xf numFmtId="0" fontId="14" fillId="0" borderId="2" xfId="0" applyFont="1" applyFill="1" applyBorder="1" applyAlignment="1">
      <alignment wrapText="1"/>
    </xf>
    <xf numFmtId="0" fontId="13" fillId="6" borderId="8" xfId="1" applyFont="1" applyFill="1" applyBorder="1" applyAlignment="1">
      <alignment wrapText="1"/>
    </xf>
    <xf numFmtId="49" fontId="13" fillId="6" borderId="8" xfId="1" applyNumberFormat="1" applyFont="1" applyFill="1" applyBorder="1" applyAlignment="1">
      <alignment horizontal="center"/>
    </xf>
    <xf numFmtId="0" fontId="13" fillId="6" borderId="0" xfId="1" applyFont="1" applyFill="1" applyBorder="1"/>
    <xf numFmtId="49" fontId="13" fillId="6" borderId="0" xfId="1" applyNumberFormat="1" applyFont="1" applyFill="1" applyBorder="1" applyAlignment="1">
      <alignment horizontal="center"/>
    </xf>
    <xf numFmtId="0" fontId="14" fillId="7" borderId="2" xfId="0" applyFont="1" applyFill="1" applyBorder="1"/>
    <xf numFmtId="0" fontId="15" fillId="7" borderId="2" xfId="0" applyFont="1" applyFill="1" applyBorder="1"/>
    <xf numFmtId="0" fontId="15" fillId="7" borderId="4" xfId="0" applyFont="1" applyFill="1" applyBorder="1" applyAlignment="1">
      <alignment horizontal="center"/>
    </xf>
    <xf numFmtId="4" fontId="15" fillId="7" borderId="2" xfId="0" applyNumberFormat="1" applyFont="1" applyFill="1" applyBorder="1"/>
    <xf numFmtId="0" fontId="15" fillId="0" borderId="0" xfId="0" applyFont="1" applyFill="1" applyBorder="1"/>
    <xf numFmtId="0" fontId="15" fillId="0" borderId="0" xfId="0" applyFont="1" applyFill="1" applyBorder="1" applyAlignment="1">
      <alignment horizontal="center"/>
    </xf>
    <xf numFmtId="4" fontId="13" fillId="0" borderId="0" xfId="0" applyNumberFormat="1" applyFont="1" applyFill="1"/>
    <xf numFmtId="0" fontId="15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4" fontId="7" fillId="2" borderId="2" xfId="0" applyNumberFormat="1" applyFont="1" applyFill="1" applyBorder="1" applyAlignment="1">
      <alignment horizontal="center"/>
    </xf>
    <xf numFmtId="2" fontId="7" fillId="0" borderId="2" xfId="0" applyNumberFormat="1" applyFont="1" applyFill="1" applyBorder="1"/>
    <xf numFmtId="0" fontId="6" fillId="0" borderId="0" xfId="0" applyFont="1" applyFill="1" applyAlignment="1">
      <alignment horizontal="left"/>
    </xf>
    <xf numFmtId="0" fontId="6" fillId="0" borderId="1" xfId="0" applyFont="1" applyFill="1" applyBorder="1" applyAlignment="1">
      <alignment wrapText="1"/>
    </xf>
    <xf numFmtId="0" fontId="7" fillId="0" borderId="3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Alignment="1"/>
    <xf numFmtId="0" fontId="14" fillId="0" borderId="0" xfId="0" applyFont="1" applyFill="1" applyAlignment="1">
      <alignment horizontal="left"/>
    </xf>
    <xf numFmtId="0" fontId="14" fillId="0" borderId="0" xfId="0" applyFont="1" applyFill="1" applyBorder="1" applyAlignment="1">
      <alignment horizontal="center"/>
    </xf>
    <xf numFmtId="0" fontId="13" fillId="0" borderId="0" xfId="0" applyFont="1" applyAlignment="1"/>
    <xf numFmtId="0" fontId="14" fillId="0" borderId="1" xfId="0" applyFont="1" applyFill="1" applyBorder="1" applyAlignment="1">
      <alignment wrapText="1"/>
    </xf>
    <xf numFmtId="0" fontId="13" fillId="0" borderId="3" xfId="0" applyFont="1" applyFill="1" applyBorder="1" applyAlignment="1">
      <alignment wrapText="1"/>
    </xf>
    <xf numFmtId="0" fontId="14" fillId="0" borderId="1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</cellXfs>
  <cellStyles count="7">
    <cellStyle name="Normal" xfId="0" builtinId="0"/>
    <cellStyle name="Normal 2" xfId="2"/>
    <cellStyle name="Normal 3" xfId="3"/>
    <cellStyle name="Normal 4" xfId="4"/>
    <cellStyle name="Normal 5" xfId="5"/>
    <cellStyle name="Normal_Anexa F 140 146 10.07" xfId="1"/>
    <cellStyle name="Normal_Machete buget 99" xfId="6"/>
  </cellStyles>
  <dxfs count="0"/>
  <tableStyles count="0" defaultTableStyle="TableStyleMedium9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5"/>
  <sheetViews>
    <sheetView zoomScale="115" zoomScaleNormal="115" workbookViewId="0">
      <pane xSplit="3" ySplit="12" topLeftCell="D142" activePane="bottomRight" state="frozen"/>
      <selection pane="topRight" activeCell="D1" sqref="D1"/>
      <selection pane="bottomLeft" activeCell="A12" sqref="A12"/>
      <selection pane="bottomRight" activeCell="P152" sqref="P152"/>
    </sheetView>
  </sheetViews>
  <sheetFormatPr defaultRowHeight="12.75" x14ac:dyDescent="0.2"/>
  <cols>
    <col min="1" max="1" width="4.7109375" style="3" customWidth="1"/>
    <col min="2" max="2" width="43.85546875" style="3" customWidth="1"/>
    <col min="3" max="3" width="9.85546875" style="3" customWidth="1"/>
    <col min="4" max="4" width="12.140625" style="3" customWidth="1"/>
    <col min="5" max="5" width="9.5703125" style="3" customWidth="1"/>
    <col min="6" max="6" width="9.140625" style="3" customWidth="1"/>
    <col min="7" max="7" width="6.7109375" style="3" hidden="1" customWidth="1"/>
    <col min="8" max="8" width="3.28515625" style="3" hidden="1" customWidth="1"/>
    <col min="9" max="9" width="9.28515625" style="3" bestFit="1" customWidth="1"/>
    <col min="10" max="10" width="9.85546875" style="3" bestFit="1" customWidth="1"/>
    <col min="11" max="16384" width="9.140625" style="3"/>
  </cols>
  <sheetData>
    <row r="1" spans="1:8" s="1" customFormat="1" x14ac:dyDescent="0.2">
      <c r="A1" s="26" t="s">
        <v>70</v>
      </c>
      <c r="D1" s="27" t="s">
        <v>148</v>
      </c>
      <c r="E1" s="2"/>
      <c r="H1" s="1" t="s">
        <v>85</v>
      </c>
    </row>
    <row r="2" spans="1:8" x14ac:dyDescent="0.2">
      <c r="A2" s="26" t="s">
        <v>71</v>
      </c>
      <c r="B2" s="131" t="s">
        <v>73</v>
      </c>
      <c r="C2" s="131"/>
      <c r="E2" s="2"/>
      <c r="H2" s="3" t="s">
        <v>86</v>
      </c>
    </row>
    <row r="3" spans="1:8" x14ac:dyDescent="0.2">
      <c r="A3" s="26" t="s">
        <v>72</v>
      </c>
      <c r="B3" s="4"/>
      <c r="C3" s="4"/>
    </row>
    <row r="4" spans="1:8" ht="33.75" customHeight="1" x14ac:dyDescent="0.2">
      <c r="A4" s="28"/>
      <c r="B4" s="4"/>
      <c r="C4" s="4"/>
    </row>
    <row r="5" spans="1:8" ht="18" customHeight="1" x14ac:dyDescent="0.2">
      <c r="A5" s="136" t="s">
        <v>120</v>
      </c>
      <c r="B5" s="136"/>
      <c r="C5" s="136"/>
      <c r="D5" s="136"/>
      <c r="E5" s="136"/>
      <c r="F5" s="136"/>
      <c r="G5" s="136"/>
      <c r="H5" s="136"/>
    </row>
    <row r="6" spans="1:8" ht="13.5" customHeight="1" x14ac:dyDescent="0.2">
      <c r="A6" s="137" t="s">
        <v>121</v>
      </c>
      <c r="B6" s="137"/>
      <c r="C6" s="137"/>
      <c r="D6" s="137"/>
      <c r="E6" s="137"/>
      <c r="F6" s="137"/>
      <c r="G6" s="137"/>
      <c r="H6" s="137"/>
    </row>
    <row r="7" spans="1:8" ht="13.5" customHeight="1" x14ac:dyDescent="0.2">
      <c r="A7" s="5"/>
      <c r="B7" s="138"/>
      <c r="C7" s="139"/>
      <c r="D7" s="139"/>
      <c r="E7" s="139"/>
      <c r="F7" s="139"/>
      <c r="G7" s="139"/>
      <c r="H7" s="139"/>
    </row>
    <row r="8" spans="1:8" ht="13.5" customHeight="1" x14ac:dyDescent="0.2">
      <c r="A8" s="5"/>
      <c r="B8" s="6"/>
      <c r="C8" s="29"/>
      <c r="D8" s="7"/>
      <c r="E8" s="7"/>
      <c r="F8" s="7"/>
    </row>
    <row r="9" spans="1:8" x14ac:dyDescent="0.2">
      <c r="A9" s="5"/>
      <c r="B9" s="6"/>
      <c r="C9" s="29"/>
      <c r="D9" s="7"/>
      <c r="E9" s="7"/>
      <c r="F9" s="3" t="s">
        <v>119</v>
      </c>
    </row>
    <row r="10" spans="1:8" ht="28.5" customHeight="1" x14ac:dyDescent="0.2">
      <c r="A10" s="132" t="s">
        <v>0</v>
      </c>
      <c r="B10" s="134" t="s">
        <v>1</v>
      </c>
      <c r="C10" s="134" t="s">
        <v>2</v>
      </c>
      <c r="D10" s="30" t="s">
        <v>122</v>
      </c>
      <c r="E10" s="9" t="s">
        <v>123</v>
      </c>
      <c r="F10" s="9" t="s">
        <v>123</v>
      </c>
      <c r="G10" s="31"/>
      <c r="H10" s="31"/>
    </row>
    <row r="11" spans="1:8" ht="23.25" customHeight="1" x14ac:dyDescent="0.2">
      <c r="A11" s="133"/>
      <c r="B11" s="135"/>
      <c r="C11" s="135"/>
      <c r="D11" s="32" t="s">
        <v>124</v>
      </c>
      <c r="E11" s="9" t="s">
        <v>3</v>
      </c>
      <c r="F11" s="9" t="s">
        <v>4</v>
      </c>
      <c r="G11" s="9"/>
      <c r="H11" s="9"/>
    </row>
    <row r="12" spans="1:8" ht="22.5" customHeight="1" x14ac:dyDescent="0.2">
      <c r="A12" s="40"/>
      <c r="B12" s="40" t="s">
        <v>74</v>
      </c>
      <c r="C12" s="41"/>
      <c r="D12" s="57">
        <f>E12+F12</f>
        <v>13915</v>
      </c>
      <c r="E12" s="57">
        <f>E13+E25</f>
        <v>13915</v>
      </c>
      <c r="F12" s="57">
        <f>F13+F25</f>
        <v>0</v>
      </c>
      <c r="G12" s="10" t="e">
        <f>#REF!+#REF!+E12+F12</f>
        <v>#REF!</v>
      </c>
      <c r="H12" s="10" t="e">
        <f>D12-G12</f>
        <v>#REF!</v>
      </c>
    </row>
    <row r="13" spans="1:8" ht="22.5" customHeight="1" x14ac:dyDescent="0.2">
      <c r="A13" s="58"/>
      <c r="B13" s="58" t="s">
        <v>8</v>
      </c>
      <c r="C13" s="62"/>
      <c r="D13" s="60">
        <f>E13+F13</f>
        <v>5862.3</v>
      </c>
      <c r="E13" s="60">
        <f>E16+E21+E22+E14+E15</f>
        <v>5862.3</v>
      </c>
      <c r="F13" s="60">
        <f>F16+F21+F22+F14+F15</f>
        <v>0</v>
      </c>
      <c r="G13" s="11" t="e">
        <f t="shared" ref="G13:H13" si="0">G16+G21+G22</f>
        <v>#REF!</v>
      </c>
      <c r="H13" s="11" t="e">
        <f t="shared" si="0"/>
        <v>#REF!</v>
      </c>
    </row>
    <row r="14" spans="1:8" ht="22.5" customHeight="1" x14ac:dyDescent="0.2">
      <c r="A14" s="25"/>
      <c r="B14" s="33" t="s">
        <v>136</v>
      </c>
      <c r="C14" s="61" t="s">
        <v>134</v>
      </c>
      <c r="D14" s="20">
        <f>E14</f>
        <v>3529</v>
      </c>
      <c r="E14" s="20">
        <v>3529</v>
      </c>
      <c r="F14" s="20">
        <v>0</v>
      </c>
      <c r="G14" s="11"/>
      <c r="H14" s="11"/>
    </row>
    <row r="15" spans="1:8" ht="25.5" customHeight="1" x14ac:dyDescent="0.2">
      <c r="A15" s="25"/>
      <c r="B15" s="36" t="s">
        <v>137</v>
      </c>
      <c r="C15" s="61" t="s">
        <v>135</v>
      </c>
      <c r="D15" s="20">
        <f>E15</f>
        <v>495</v>
      </c>
      <c r="E15" s="20">
        <v>495</v>
      </c>
      <c r="F15" s="20">
        <v>0</v>
      </c>
      <c r="G15" s="11"/>
      <c r="H15" s="11"/>
    </row>
    <row r="16" spans="1:8" x14ac:dyDescent="0.2">
      <c r="A16" s="9"/>
      <c r="B16" s="33" t="s">
        <v>75</v>
      </c>
      <c r="C16" s="56" t="s">
        <v>128</v>
      </c>
      <c r="D16" s="20">
        <f t="shared" ref="D16:D58" si="1">E16+F16</f>
        <v>9856</v>
      </c>
      <c r="E16" s="17">
        <f>E17+E20</f>
        <v>9856</v>
      </c>
      <c r="F16" s="17">
        <f>F17+F20</f>
        <v>0</v>
      </c>
      <c r="G16" s="10" t="e">
        <f>#REF!+#REF!+E16+F16</f>
        <v>#REF!</v>
      </c>
      <c r="H16" s="10" t="e">
        <f>D16-G16</f>
        <v>#REF!</v>
      </c>
    </row>
    <row r="17" spans="1:8" ht="26.25" customHeight="1" x14ac:dyDescent="0.2">
      <c r="A17" s="35"/>
      <c r="B17" s="50" t="s">
        <v>51</v>
      </c>
      <c r="C17" s="34" t="s">
        <v>5</v>
      </c>
      <c r="D17" s="20">
        <f t="shared" si="1"/>
        <v>-2195</v>
      </c>
      <c r="E17" s="17">
        <f>E18+E19</f>
        <v>-2195</v>
      </c>
      <c r="F17" s="17">
        <f>F18+F19</f>
        <v>0</v>
      </c>
      <c r="G17" s="10" t="e">
        <f>#REF!+#REF!+E17+F17</f>
        <v>#REF!</v>
      </c>
      <c r="H17" s="10" t="e">
        <f>D17-G17</f>
        <v>#REF!</v>
      </c>
    </row>
    <row r="18" spans="1:8" ht="17.25" customHeight="1" x14ac:dyDescent="0.2">
      <c r="A18" s="35"/>
      <c r="B18" s="37" t="s">
        <v>55</v>
      </c>
      <c r="C18" s="34"/>
      <c r="D18" s="20">
        <f t="shared" si="1"/>
        <v>-2436</v>
      </c>
      <c r="E18" s="12">
        <v>-2436</v>
      </c>
      <c r="F18" s="12">
        <v>0</v>
      </c>
      <c r="G18" s="10" t="e">
        <f>#REF!+#REF!+E18+F18</f>
        <v>#REF!</v>
      </c>
      <c r="H18" s="10" t="e">
        <f>D18-G18</f>
        <v>#REF!</v>
      </c>
    </row>
    <row r="19" spans="1:8" ht="17.25" customHeight="1" x14ac:dyDescent="0.2">
      <c r="A19" s="35"/>
      <c r="B19" s="38" t="s">
        <v>87</v>
      </c>
      <c r="C19" s="34"/>
      <c r="D19" s="20">
        <f t="shared" si="1"/>
        <v>241</v>
      </c>
      <c r="E19" s="12">
        <v>241</v>
      </c>
      <c r="F19" s="12">
        <v>0</v>
      </c>
      <c r="G19" s="10"/>
      <c r="H19" s="10"/>
    </row>
    <row r="20" spans="1:8" ht="14.25" customHeight="1" x14ac:dyDescent="0.2">
      <c r="A20" s="25"/>
      <c r="B20" s="33" t="s">
        <v>6</v>
      </c>
      <c r="C20" s="34" t="s">
        <v>7</v>
      </c>
      <c r="D20" s="20">
        <f t="shared" si="1"/>
        <v>12051</v>
      </c>
      <c r="E20" s="20">
        <v>12051</v>
      </c>
      <c r="F20" s="20">
        <v>0</v>
      </c>
      <c r="G20" s="10" t="e">
        <f>#REF!+#REF!+E20+F20</f>
        <v>#REF!</v>
      </c>
      <c r="H20" s="10" t="e">
        <f t="shared" ref="H20:H55" si="2">D20-G20</f>
        <v>#REF!</v>
      </c>
    </row>
    <row r="21" spans="1:8" ht="24.75" customHeight="1" x14ac:dyDescent="0.2">
      <c r="A21" s="25"/>
      <c r="B21" s="39" t="s">
        <v>99</v>
      </c>
      <c r="C21" s="55" t="s">
        <v>100</v>
      </c>
      <c r="D21" s="20">
        <f t="shared" si="1"/>
        <v>-8052.7</v>
      </c>
      <c r="E21" s="18">
        <f>-0.2-5-47.5-8000</f>
        <v>-8052.7</v>
      </c>
      <c r="F21" s="18">
        <v>0</v>
      </c>
      <c r="G21" s="10"/>
      <c r="H21" s="10"/>
    </row>
    <row r="22" spans="1:8" ht="14.25" customHeight="1" x14ac:dyDescent="0.2">
      <c r="A22" s="25"/>
      <c r="B22" s="33" t="s">
        <v>95</v>
      </c>
      <c r="C22" s="34" t="s">
        <v>133</v>
      </c>
      <c r="D22" s="20">
        <f t="shared" si="1"/>
        <v>35</v>
      </c>
      <c r="E22" s="18">
        <f>E23</f>
        <v>35</v>
      </c>
      <c r="F22" s="18">
        <f>F23</f>
        <v>0</v>
      </c>
      <c r="G22" s="10"/>
      <c r="H22" s="10"/>
    </row>
    <row r="23" spans="1:8" ht="14.25" customHeight="1" x14ac:dyDescent="0.2">
      <c r="A23" s="25"/>
      <c r="B23" s="37" t="s">
        <v>96</v>
      </c>
      <c r="C23" s="34" t="s">
        <v>127</v>
      </c>
      <c r="D23" s="20">
        <f t="shared" si="1"/>
        <v>35</v>
      </c>
      <c r="E23" s="18">
        <f>E24</f>
        <v>35</v>
      </c>
      <c r="F23" s="18">
        <f>F24</f>
        <v>0</v>
      </c>
      <c r="G23" s="10"/>
      <c r="H23" s="10"/>
    </row>
    <row r="24" spans="1:8" ht="14.25" customHeight="1" x14ac:dyDescent="0.2">
      <c r="A24" s="25"/>
      <c r="B24" s="13" t="s">
        <v>97</v>
      </c>
      <c r="C24" s="34" t="s">
        <v>98</v>
      </c>
      <c r="D24" s="20">
        <f t="shared" si="1"/>
        <v>35</v>
      </c>
      <c r="E24" s="18">
        <v>35</v>
      </c>
      <c r="F24" s="18">
        <v>0</v>
      </c>
      <c r="G24" s="10"/>
      <c r="H24" s="10"/>
    </row>
    <row r="25" spans="1:8" ht="18" customHeight="1" x14ac:dyDescent="0.2">
      <c r="A25" s="58"/>
      <c r="B25" s="59" t="s">
        <v>11</v>
      </c>
      <c r="C25" s="63"/>
      <c r="D25" s="60">
        <f t="shared" si="1"/>
        <v>8052.7</v>
      </c>
      <c r="E25" s="60">
        <f>E26</f>
        <v>8052.7</v>
      </c>
      <c r="F25" s="60">
        <f t="shared" ref="F25:H25" si="3">F26</f>
        <v>0</v>
      </c>
      <c r="G25" s="11">
        <f t="shared" si="3"/>
        <v>0</v>
      </c>
      <c r="H25" s="11">
        <f t="shared" si="3"/>
        <v>0</v>
      </c>
    </row>
    <row r="26" spans="1:8" ht="14.25" customHeight="1" x14ac:dyDescent="0.2">
      <c r="A26" s="25"/>
      <c r="B26" s="14" t="s">
        <v>101</v>
      </c>
      <c r="C26" s="129" t="s">
        <v>102</v>
      </c>
      <c r="D26" s="20">
        <f t="shared" si="1"/>
        <v>8052.7</v>
      </c>
      <c r="E26" s="18">
        <f>0.2+5+47.5+8000</f>
        <v>8052.7</v>
      </c>
      <c r="F26" s="18">
        <v>0</v>
      </c>
      <c r="G26" s="10"/>
      <c r="H26" s="10"/>
    </row>
    <row r="27" spans="1:8" ht="18" customHeight="1" x14ac:dyDescent="0.2">
      <c r="A27" s="40"/>
      <c r="B27" s="40" t="s">
        <v>78</v>
      </c>
      <c r="C27" s="41"/>
      <c r="D27" s="57">
        <f>D28+D34+D40+D44+D56+D64+D113</f>
        <v>25915</v>
      </c>
      <c r="E27" s="57">
        <f t="shared" ref="E27:F27" si="4">E28+E34+E40+E44+E56+E64+E113</f>
        <v>25915</v>
      </c>
      <c r="F27" s="57">
        <f t="shared" si="4"/>
        <v>0</v>
      </c>
      <c r="G27" s="15" t="e">
        <f>G28+G44+G51+G56+G64+G113+G40+G34</f>
        <v>#REF!</v>
      </c>
      <c r="H27" s="15" t="e">
        <f>H28+H44+H51+H56+H64+H113+H40+H34</f>
        <v>#REF!</v>
      </c>
    </row>
    <row r="28" spans="1:8" x14ac:dyDescent="0.2">
      <c r="A28" s="73" t="s">
        <v>149</v>
      </c>
      <c r="B28" s="74" t="s">
        <v>16</v>
      </c>
      <c r="C28" s="75" t="s">
        <v>17</v>
      </c>
      <c r="D28" s="76">
        <f t="shared" si="1"/>
        <v>-1558.2</v>
      </c>
      <c r="E28" s="76">
        <f>E29+E32</f>
        <v>-1508.2</v>
      </c>
      <c r="F28" s="76">
        <f>F29+F32</f>
        <v>-50</v>
      </c>
      <c r="G28" s="10" t="e">
        <f>#REF!+#REF!+E28+F28</f>
        <v>#REF!</v>
      </c>
      <c r="H28" s="10" t="e">
        <f t="shared" si="2"/>
        <v>#REF!</v>
      </c>
    </row>
    <row r="29" spans="1:8" x14ac:dyDescent="0.2">
      <c r="A29" s="25"/>
      <c r="B29" s="42" t="s">
        <v>8</v>
      </c>
      <c r="C29" s="43"/>
      <c r="D29" s="20">
        <f t="shared" si="1"/>
        <v>-1563.2</v>
      </c>
      <c r="E29" s="20">
        <f>E31+E30</f>
        <v>-1513.2</v>
      </c>
      <c r="F29" s="20">
        <f>F31</f>
        <v>-50</v>
      </c>
      <c r="G29" s="10" t="e">
        <f>#REF!+#REF!+E29+F29</f>
        <v>#REF!</v>
      </c>
      <c r="H29" s="10" t="e">
        <f t="shared" si="2"/>
        <v>#REF!</v>
      </c>
    </row>
    <row r="30" spans="1:8" x14ac:dyDescent="0.2">
      <c r="A30" s="25"/>
      <c r="B30" s="37" t="s">
        <v>88</v>
      </c>
      <c r="C30" s="34">
        <v>10</v>
      </c>
      <c r="D30" s="18">
        <f>E30</f>
        <v>-1300</v>
      </c>
      <c r="E30" s="18">
        <v>-1300</v>
      </c>
      <c r="F30" s="18">
        <v>0</v>
      </c>
      <c r="G30" s="10"/>
      <c r="H30" s="10"/>
    </row>
    <row r="31" spans="1:8" ht="16.5" customHeight="1" x14ac:dyDescent="0.2">
      <c r="A31" s="25"/>
      <c r="B31" s="37" t="s">
        <v>89</v>
      </c>
      <c r="C31" s="34">
        <v>20</v>
      </c>
      <c r="D31" s="20">
        <f t="shared" si="1"/>
        <v>-263.2</v>
      </c>
      <c r="E31" s="18">
        <f>-0.2-5-58-150</f>
        <v>-213.2</v>
      </c>
      <c r="F31" s="18">
        <v>-50</v>
      </c>
      <c r="G31" s="10" t="e">
        <f>#REF!+#REF!+E31+F31</f>
        <v>#REF!</v>
      </c>
      <c r="H31" s="10" t="e">
        <f t="shared" si="2"/>
        <v>#REF!</v>
      </c>
    </row>
    <row r="32" spans="1:8" ht="16.5" customHeight="1" x14ac:dyDescent="0.2">
      <c r="A32" s="25"/>
      <c r="B32" s="33" t="s">
        <v>11</v>
      </c>
      <c r="C32" s="34"/>
      <c r="D32" s="20">
        <f t="shared" si="1"/>
        <v>5</v>
      </c>
      <c r="E32" s="18">
        <f>E33</f>
        <v>5</v>
      </c>
      <c r="F32" s="18">
        <f>F33</f>
        <v>0</v>
      </c>
      <c r="G32" s="10"/>
      <c r="H32" s="10"/>
    </row>
    <row r="33" spans="1:8" ht="16.5" customHeight="1" x14ac:dyDescent="0.2">
      <c r="A33" s="25"/>
      <c r="B33" s="37" t="s">
        <v>107</v>
      </c>
      <c r="C33" s="34">
        <v>70</v>
      </c>
      <c r="D33" s="20">
        <f t="shared" si="1"/>
        <v>5</v>
      </c>
      <c r="E33" s="18">
        <v>5</v>
      </c>
      <c r="F33" s="18">
        <v>0</v>
      </c>
      <c r="G33" s="10"/>
      <c r="H33" s="10"/>
    </row>
    <row r="34" spans="1:8" ht="16.5" customHeight="1" x14ac:dyDescent="0.2">
      <c r="A34" s="73" t="s">
        <v>150</v>
      </c>
      <c r="B34" s="77" t="s">
        <v>111</v>
      </c>
      <c r="C34" s="75" t="s">
        <v>112</v>
      </c>
      <c r="D34" s="76">
        <f t="shared" si="1"/>
        <v>-280</v>
      </c>
      <c r="E34" s="76">
        <f t="shared" ref="E34:F36" si="5">E35</f>
        <v>0</v>
      </c>
      <c r="F34" s="76">
        <f t="shared" si="5"/>
        <v>-280</v>
      </c>
      <c r="G34" s="10"/>
      <c r="H34" s="10"/>
    </row>
    <row r="35" spans="1:8" ht="31.5" customHeight="1" x14ac:dyDescent="0.2">
      <c r="A35" s="25"/>
      <c r="B35" s="36" t="s">
        <v>109</v>
      </c>
      <c r="C35" s="43" t="s">
        <v>110</v>
      </c>
      <c r="D35" s="20">
        <f t="shared" si="1"/>
        <v>-280</v>
      </c>
      <c r="E35" s="18">
        <f t="shared" si="5"/>
        <v>0</v>
      </c>
      <c r="F35" s="18">
        <f t="shared" si="5"/>
        <v>-280</v>
      </c>
      <c r="G35" s="10"/>
      <c r="H35" s="10"/>
    </row>
    <row r="36" spans="1:8" ht="16.5" customHeight="1" x14ac:dyDescent="0.2">
      <c r="A36" s="25"/>
      <c r="B36" s="42" t="s">
        <v>8</v>
      </c>
      <c r="C36" s="34"/>
      <c r="D36" s="20">
        <f t="shared" si="1"/>
        <v>-280</v>
      </c>
      <c r="E36" s="18">
        <f t="shared" si="5"/>
        <v>0</v>
      </c>
      <c r="F36" s="18">
        <f t="shared" si="5"/>
        <v>-280</v>
      </c>
      <c r="G36" s="10"/>
      <c r="H36" s="10"/>
    </row>
    <row r="37" spans="1:8" ht="16.5" customHeight="1" x14ac:dyDescent="0.2">
      <c r="A37" s="25"/>
      <c r="B37" s="37" t="s">
        <v>168</v>
      </c>
      <c r="C37" s="34" t="s">
        <v>20</v>
      </c>
      <c r="D37" s="20">
        <f t="shared" si="1"/>
        <v>-280</v>
      </c>
      <c r="E37" s="18">
        <f>E38+E39</f>
        <v>0</v>
      </c>
      <c r="F37" s="18">
        <f>F38+F39</f>
        <v>-280</v>
      </c>
      <c r="G37" s="10"/>
      <c r="H37" s="10"/>
    </row>
    <row r="38" spans="1:8" ht="16.5" customHeight="1" x14ac:dyDescent="0.2">
      <c r="A38" s="25"/>
      <c r="B38" s="37" t="s">
        <v>88</v>
      </c>
      <c r="C38" s="34">
        <v>10</v>
      </c>
      <c r="D38" s="20">
        <f t="shared" si="1"/>
        <v>-280</v>
      </c>
      <c r="E38" s="18">
        <v>0</v>
      </c>
      <c r="F38" s="18">
        <v>-280</v>
      </c>
      <c r="G38" s="10"/>
      <c r="H38" s="10"/>
    </row>
    <row r="39" spans="1:8" ht="16.5" hidden="1" customHeight="1" x14ac:dyDescent="0.2">
      <c r="A39" s="25"/>
      <c r="B39" s="37" t="s">
        <v>113</v>
      </c>
      <c r="C39" s="34">
        <v>20</v>
      </c>
      <c r="D39" s="20">
        <f t="shared" si="1"/>
        <v>0</v>
      </c>
      <c r="E39" s="18"/>
      <c r="F39" s="18"/>
      <c r="G39" s="10"/>
      <c r="H39" s="10"/>
    </row>
    <row r="40" spans="1:8" ht="16.5" customHeight="1" x14ac:dyDescent="0.2">
      <c r="A40" s="73" t="s">
        <v>3</v>
      </c>
      <c r="B40" s="74" t="s">
        <v>90</v>
      </c>
      <c r="C40" s="75" t="s">
        <v>91</v>
      </c>
      <c r="D40" s="76">
        <f t="shared" si="1"/>
        <v>-2436</v>
      </c>
      <c r="E40" s="76">
        <f t="shared" ref="E40:F42" si="6">E41</f>
        <v>-2436</v>
      </c>
      <c r="F40" s="76">
        <f t="shared" si="6"/>
        <v>0</v>
      </c>
      <c r="G40" s="10"/>
      <c r="H40" s="10"/>
    </row>
    <row r="41" spans="1:8" ht="29.25" customHeight="1" x14ac:dyDescent="0.2">
      <c r="A41" s="25"/>
      <c r="B41" s="36" t="s">
        <v>129</v>
      </c>
      <c r="C41" s="34" t="s">
        <v>92</v>
      </c>
      <c r="D41" s="20">
        <f t="shared" si="1"/>
        <v>-2436</v>
      </c>
      <c r="E41" s="18">
        <f t="shared" si="6"/>
        <v>-2436</v>
      </c>
      <c r="F41" s="18">
        <f t="shared" si="6"/>
        <v>0</v>
      </c>
      <c r="G41" s="10"/>
      <c r="H41" s="10"/>
    </row>
    <row r="42" spans="1:8" ht="16.5" customHeight="1" x14ac:dyDescent="0.2">
      <c r="A42" s="25"/>
      <c r="B42" s="42" t="s">
        <v>8</v>
      </c>
      <c r="C42" s="34"/>
      <c r="D42" s="20">
        <f t="shared" si="1"/>
        <v>-2436</v>
      </c>
      <c r="E42" s="18">
        <f t="shared" si="6"/>
        <v>-2436</v>
      </c>
      <c r="F42" s="18">
        <f t="shared" si="6"/>
        <v>0</v>
      </c>
      <c r="G42" s="10"/>
      <c r="H42" s="10"/>
    </row>
    <row r="43" spans="1:8" ht="16.5" customHeight="1" x14ac:dyDescent="0.2">
      <c r="A43" s="25"/>
      <c r="B43" s="13" t="s">
        <v>93</v>
      </c>
      <c r="C43" s="34" t="s">
        <v>94</v>
      </c>
      <c r="D43" s="20">
        <f t="shared" si="1"/>
        <v>-2436</v>
      </c>
      <c r="E43" s="18">
        <v>-2436</v>
      </c>
      <c r="F43" s="18">
        <v>0</v>
      </c>
      <c r="G43" s="10"/>
      <c r="H43" s="10"/>
    </row>
    <row r="44" spans="1:8" x14ac:dyDescent="0.2">
      <c r="A44" s="73" t="s">
        <v>4</v>
      </c>
      <c r="B44" s="74" t="s">
        <v>79</v>
      </c>
      <c r="C44" s="75" t="s">
        <v>130</v>
      </c>
      <c r="D44" s="76">
        <f t="shared" si="1"/>
        <v>247</v>
      </c>
      <c r="E44" s="76">
        <f>E45+E51</f>
        <v>157</v>
      </c>
      <c r="F44" s="76">
        <f>F45+F51</f>
        <v>90</v>
      </c>
      <c r="G44" s="10" t="e">
        <f>#REF!+#REF!+E44+F44</f>
        <v>#REF!</v>
      </c>
      <c r="H44" s="10" t="e">
        <f t="shared" si="2"/>
        <v>#REF!</v>
      </c>
    </row>
    <row r="45" spans="1:8" x14ac:dyDescent="0.2">
      <c r="A45" s="25"/>
      <c r="B45" s="33" t="s">
        <v>23</v>
      </c>
      <c r="C45" s="34" t="s">
        <v>24</v>
      </c>
      <c r="D45" s="20">
        <f t="shared" si="1"/>
        <v>212</v>
      </c>
      <c r="E45" s="20">
        <f t="shared" ref="E45:F47" si="7">E46</f>
        <v>122</v>
      </c>
      <c r="F45" s="20">
        <f t="shared" si="7"/>
        <v>90</v>
      </c>
      <c r="G45" s="10" t="e">
        <f>#REF!+#REF!+E45+F45</f>
        <v>#REF!</v>
      </c>
      <c r="H45" s="10" t="e">
        <f t="shared" si="2"/>
        <v>#REF!</v>
      </c>
    </row>
    <row r="46" spans="1:8" x14ac:dyDescent="0.2">
      <c r="A46" s="25"/>
      <c r="B46" s="42" t="s">
        <v>8</v>
      </c>
      <c r="C46" s="34"/>
      <c r="D46" s="20">
        <f t="shared" si="1"/>
        <v>212</v>
      </c>
      <c r="E46" s="20">
        <f t="shared" si="7"/>
        <v>122</v>
      </c>
      <c r="F46" s="20">
        <f t="shared" si="7"/>
        <v>90</v>
      </c>
      <c r="G46" s="10" t="e">
        <f>#REF!+#REF!+E46+F46</f>
        <v>#REF!</v>
      </c>
      <c r="H46" s="10" t="e">
        <f t="shared" si="2"/>
        <v>#REF!</v>
      </c>
    </row>
    <row r="47" spans="1:8" x14ac:dyDescent="0.2">
      <c r="A47" s="25"/>
      <c r="B47" s="37" t="s">
        <v>144</v>
      </c>
      <c r="C47" s="43" t="s">
        <v>25</v>
      </c>
      <c r="D47" s="20">
        <f t="shared" si="1"/>
        <v>212</v>
      </c>
      <c r="E47" s="18">
        <f t="shared" si="7"/>
        <v>122</v>
      </c>
      <c r="F47" s="18">
        <f t="shared" si="7"/>
        <v>90</v>
      </c>
      <c r="G47" s="10" t="e">
        <f>#REF!+#REF!+E47+F47</f>
        <v>#REF!</v>
      </c>
      <c r="H47" s="10" t="e">
        <f t="shared" si="2"/>
        <v>#REF!</v>
      </c>
    </row>
    <row r="48" spans="1:8" ht="14.25" customHeight="1" x14ac:dyDescent="0.2">
      <c r="A48" s="25"/>
      <c r="B48" s="37" t="s">
        <v>26</v>
      </c>
      <c r="C48" s="34" t="s">
        <v>27</v>
      </c>
      <c r="D48" s="18">
        <f t="shared" si="1"/>
        <v>212</v>
      </c>
      <c r="E48" s="18">
        <f>58+64</f>
        <v>122</v>
      </c>
      <c r="F48" s="18">
        <v>90</v>
      </c>
      <c r="G48" s="10" t="e">
        <f>#REF!+#REF!+E48+F48</f>
        <v>#REF!</v>
      </c>
      <c r="H48" s="10" t="e">
        <f t="shared" si="2"/>
        <v>#REF!</v>
      </c>
    </row>
    <row r="49" spans="1:8" hidden="1" x14ac:dyDescent="0.2">
      <c r="A49" s="25"/>
      <c r="B49" s="33" t="s">
        <v>11</v>
      </c>
      <c r="C49" s="34"/>
      <c r="D49" s="20">
        <f t="shared" si="1"/>
        <v>0</v>
      </c>
      <c r="E49" s="18"/>
      <c r="F49" s="18"/>
      <c r="G49" s="10" t="e">
        <f>#REF!+#REF!+E49+F49</f>
        <v>#REF!</v>
      </c>
      <c r="H49" s="10" t="e">
        <f t="shared" si="2"/>
        <v>#REF!</v>
      </c>
    </row>
    <row r="50" spans="1:8" ht="16.5" hidden="1" customHeight="1" x14ac:dyDescent="0.2">
      <c r="A50" s="25"/>
      <c r="B50" s="37" t="s">
        <v>22</v>
      </c>
      <c r="C50" s="34" t="s">
        <v>12</v>
      </c>
      <c r="D50" s="20">
        <f t="shared" si="1"/>
        <v>0</v>
      </c>
      <c r="E50" s="18"/>
      <c r="F50" s="18"/>
      <c r="G50" s="10" t="e">
        <f>#REF!+#REF!+E50+F50</f>
        <v>#REF!</v>
      </c>
      <c r="H50" s="10" t="e">
        <f t="shared" si="2"/>
        <v>#REF!</v>
      </c>
    </row>
    <row r="51" spans="1:8" ht="14.25" customHeight="1" x14ac:dyDescent="0.2">
      <c r="A51" s="25"/>
      <c r="B51" s="36" t="s">
        <v>80</v>
      </c>
      <c r="C51" s="34" t="s">
        <v>28</v>
      </c>
      <c r="D51" s="20">
        <f t="shared" si="1"/>
        <v>35</v>
      </c>
      <c r="E51" s="20">
        <f t="shared" ref="E51:F53" si="8">E52</f>
        <v>35</v>
      </c>
      <c r="F51" s="20">
        <f t="shared" si="8"/>
        <v>0</v>
      </c>
      <c r="G51" s="10" t="e">
        <f>#REF!+#REF!+E51+F51</f>
        <v>#REF!</v>
      </c>
      <c r="H51" s="10" t="e">
        <f t="shared" si="2"/>
        <v>#REF!</v>
      </c>
    </row>
    <row r="52" spans="1:8" ht="28.5" customHeight="1" x14ac:dyDescent="0.2">
      <c r="A52" s="25"/>
      <c r="B52" s="50" t="s">
        <v>108</v>
      </c>
      <c r="C52" s="8" t="s">
        <v>28</v>
      </c>
      <c r="D52" s="20">
        <f t="shared" si="1"/>
        <v>35</v>
      </c>
      <c r="E52" s="20">
        <f t="shared" si="8"/>
        <v>35</v>
      </c>
      <c r="F52" s="20">
        <f t="shared" si="8"/>
        <v>0</v>
      </c>
      <c r="G52" s="10" t="e">
        <f>#REF!+#REF!+E52+F52</f>
        <v>#REF!</v>
      </c>
      <c r="H52" s="10" t="e">
        <f t="shared" si="2"/>
        <v>#REF!</v>
      </c>
    </row>
    <row r="53" spans="1:8" x14ac:dyDescent="0.2">
      <c r="A53" s="25"/>
      <c r="B53" s="25" t="s">
        <v>8</v>
      </c>
      <c r="C53" s="8"/>
      <c r="D53" s="20">
        <f t="shared" si="1"/>
        <v>35</v>
      </c>
      <c r="E53" s="20">
        <f t="shared" si="8"/>
        <v>35</v>
      </c>
      <c r="F53" s="20">
        <f t="shared" si="8"/>
        <v>0</v>
      </c>
      <c r="G53" s="10" t="e">
        <f>#REF!+#REF!+E53+F53</f>
        <v>#REF!</v>
      </c>
      <c r="H53" s="10" t="e">
        <f t="shared" si="2"/>
        <v>#REF!</v>
      </c>
    </row>
    <row r="54" spans="1:8" ht="25.5" x14ac:dyDescent="0.2">
      <c r="A54" s="25"/>
      <c r="B54" s="54" t="s">
        <v>146</v>
      </c>
      <c r="C54" s="8" t="s">
        <v>29</v>
      </c>
      <c r="D54" s="20">
        <f t="shared" si="1"/>
        <v>35</v>
      </c>
      <c r="E54" s="18">
        <f>E55</f>
        <v>35</v>
      </c>
      <c r="F54" s="18">
        <f>F55</f>
        <v>0</v>
      </c>
      <c r="G54" s="10" t="e">
        <f>#REF!+#REF!+E54+F54</f>
        <v>#REF!</v>
      </c>
      <c r="H54" s="10" t="e">
        <f t="shared" si="2"/>
        <v>#REF!</v>
      </c>
    </row>
    <row r="55" spans="1:8" x14ac:dyDescent="0.2">
      <c r="A55" s="25"/>
      <c r="B55" s="13" t="s">
        <v>88</v>
      </c>
      <c r="C55" s="8">
        <v>10</v>
      </c>
      <c r="D55" s="20">
        <f t="shared" si="1"/>
        <v>35</v>
      </c>
      <c r="E55" s="18">
        <v>35</v>
      </c>
      <c r="F55" s="18">
        <v>0</v>
      </c>
      <c r="G55" s="10" t="e">
        <f>#REF!+#REF!+E55+F55</f>
        <v>#REF!</v>
      </c>
      <c r="H55" s="10" t="e">
        <f t="shared" si="2"/>
        <v>#REF!</v>
      </c>
    </row>
    <row r="56" spans="1:8" ht="19.5" customHeight="1" x14ac:dyDescent="0.2">
      <c r="A56" s="73" t="s">
        <v>151</v>
      </c>
      <c r="B56" s="78" t="s">
        <v>77</v>
      </c>
      <c r="C56" s="79" t="s">
        <v>30</v>
      </c>
      <c r="D56" s="76">
        <f t="shared" si="1"/>
        <v>100</v>
      </c>
      <c r="E56" s="76">
        <f t="shared" ref="E56:F58" si="9">E57</f>
        <v>0</v>
      </c>
      <c r="F56" s="76">
        <f t="shared" si="9"/>
        <v>100</v>
      </c>
      <c r="G56" s="10" t="e">
        <f>#REF!+#REF!+E56+F56</f>
        <v>#REF!</v>
      </c>
      <c r="H56" s="10" t="e">
        <f t="shared" ref="H56:H70" si="10">D56-G56</f>
        <v>#REF!</v>
      </c>
    </row>
    <row r="57" spans="1:8" ht="25.5" x14ac:dyDescent="0.2">
      <c r="A57" s="25"/>
      <c r="B57" s="50" t="s">
        <v>31</v>
      </c>
      <c r="C57" s="8" t="s">
        <v>32</v>
      </c>
      <c r="D57" s="20">
        <f t="shared" si="1"/>
        <v>100</v>
      </c>
      <c r="E57" s="20">
        <f t="shared" si="9"/>
        <v>0</v>
      </c>
      <c r="F57" s="20">
        <f t="shared" si="9"/>
        <v>100</v>
      </c>
      <c r="G57" s="10" t="e">
        <f>#REF!+#REF!+E57+F57</f>
        <v>#REF!</v>
      </c>
      <c r="H57" s="10" t="e">
        <f t="shared" si="10"/>
        <v>#REF!</v>
      </c>
    </row>
    <row r="58" spans="1:8" x14ac:dyDescent="0.2">
      <c r="A58" s="25"/>
      <c r="B58" s="25" t="s">
        <v>8</v>
      </c>
      <c r="C58" s="8"/>
      <c r="D58" s="20">
        <f t="shared" si="1"/>
        <v>100</v>
      </c>
      <c r="E58" s="20">
        <f t="shared" si="9"/>
        <v>0</v>
      </c>
      <c r="F58" s="20">
        <f t="shared" si="9"/>
        <v>100</v>
      </c>
      <c r="G58" s="10" t="e">
        <f>#REF!+#REF!+E58+F58</f>
        <v>#REF!</v>
      </c>
      <c r="H58" s="10" t="e">
        <f t="shared" si="10"/>
        <v>#REF!</v>
      </c>
    </row>
    <row r="59" spans="1:8" x14ac:dyDescent="0.2">
      <c r="A59" s="25"/>
      <c r="B59" s="37" t="s">
        <v>145</v>
      </c>
      <c r="C59" s="34" t="s">
        <v>20</v>
      </c>
      <c r="D59" s="20">
        <f t="shared" ref="D59:D101" si="11">E59+F59</f>
        <v>100</v>
      </c>
      <c r="E59" s="18">
        <f>E60</f>
        <v>0</v>
      </c>
      <c r="F59" s="18">
        <f>F60</f>
        <v>100</v>
      </c>
      <c r="G59" s="10" t="e">
        <f>#REF!+#REF!+E59+F59</f>
        <v>#REF!</v>
      </c>
      <c r="H59" s="10" t="e">
        <f t="shared" si="10"/>
        <v>#REF!</v>
      </c>
    </row>
    <row r="60" spans="1:8" ht="15.75" customHeight="1" x14ac:dyDescent="0.2">
      <c r="A60" s="25"/>
      <c r="B60" s="37" t="s">
        <v>89</v>
      </c>
      <c r="C60" s="34">
        <v>20</v>
      </c>
      <c r="D60" s="20">
        <f t="shared" si="11"/>
        <v>100</v>
      </c>
      <c r="E60" s="18">
        <v>0</v>
      </c>
      <c r="F60" s="18">
        <v>100</v>
      </c>
      <c r="G60" s="10" t="e">
        <f>#REF!+#REF!+E60+F60</f>
        <v>#REF!</v>
      </c>
      <c r="H60" s="10" t="e">
        <f t="shared" si="10"/>
        <v>#REF!</v>
      </c>
    </row>
    <row r="61" spans="1:8" ht="25.5" hidden="1" customHeight="1" x14ac:dyDescent="0.2">
      <c r="A61" s="25"/>
      <c r="B61" s="44" t="s">
        <v>81</v>
      </c>
      <c r="C61" s="34">
        <v>85</v>
      </c>
      <c r="D61" s="20">
        <f t="shared" si="11"/>
        <v>0</v>
      </c>
      <c r="E61" s="18"/>
      <c r="F61" s="18"/>
      <c r="G61" s="10" t="e">
        <f>#REF!+#REF!+E61+F61</f>
        <v>#REF!</v>
      </c>
      <c r="H61" s="10" t="e">
        <f t="shared" si="10"/>
        <v>#REF!</v>
      </c>
    </row>
    <row r="62" spans="1:8" ht="20.25" hidden="1" customHeight="1" x14ac:dyDescent="0.2">
      <c r="A62" s="25"/>
      <c r="B62" s="33" t="s">
        <v>11</v>
      </c>
      <c r="C62" s="34"/>
      <c r="D62" s="20">
        <f t="shared" si="11"/>
        <v>0</v>
      </c>
      <c r="E62" s="18"/>
      <c r="F62" s="18"/>
      <c r="G62" s="10" t="e">
        <f>#REF!+#REF!+E62+F62</f>
        <v>#REF!</v>
      </c>
      <c r="H62" s="10" t="e">
        <f t="shared" si="10"/>
        <v>#REF!</v>
      </c>
    </row>
    <row r="63" spans="1:8" ht="18.75" hidden="1" customHeight="1" x14ac:dyDescent="0.2">
      <c r="A63" s="25"/>
      <c r="B63" s="37" t="s">
        <v>13</v>
      </c>
      <c r="C63" s="34" t="s">
        <v>14</v>
      </c>
      <c r="D63" s="20">
        <f t="shared" si="11"/>
        <v>0</v>
      </c>
      <c r="E63" s="18"/>
      <c r="F63" s="18"/>
      <c r="G63" s="10" t="e">
        <f>#REF!+#REF!+E63+F63</f>
        <v>#REF!</v>
      </c>
      <c r="H63" s="10" t="e">
        <f t="shared" si="10"/>
        <v>#REF!</v>
      </c>
    </row>
    <row r="64" spans="1:8" x14ac:dyDescent="0.2">
      <c r="A64" s="73" t="s">
        <v>152</v>
      </c>
      <c r="B64" s="74" t="s">
        <v>143</v>
      </c>
      <c r="C64" s="75" t="s">
        <v>131</v>
      </c>
      <c r="D64" s="76">
        <f>D66+D71+D105+D109</f>
        <v>17791</v>
      </c>
      <c r="E64" s="76">
        <f t="shared" ref="E64:F64" si="12">E66+E71+E105+E109</f>
        <v>17651</v>
      </c>
      <c r="F64" s="76">
        <f t="shared" si="12"/>
        <v>140</v>
      </c>
      <c r="G64" s="22" t="e">
        <f>G66+G71+G112+#REF!</f>
        <v>#REF!</v>
      </c>
      <c r="H64" s="22" t="e">
        <f>H66+H71+H112+#REF!</f>
        <v>#REF!</v>
      </c>
    </row>
    <row r="65" spans="1:13" ht="14.25" hidden="1" customHeight="1" x14ac:dyDescent="0.2">
      <c r="A65" s="25"/>
      <c r="B65" s="37" t="s">
        <v>18</v>
      </c>
      <c r="C65" s="43">
        <v>70</v>
      </c>
      <c r="D65" s="20">
        <f t="shared" si="11"/>
        <v>0</v>
      </c>
      <c r="E65" s="18"/>
      <c r="F65" s="18"/>
      <c r="G65" s="10" t="e">
        <f>#REF!+#REF!+E65+F65</f>
        <v>#REF!</v>
      </c>
      <c r="H65" s="10" t="e">
        <f t="shared" si="10"/>
        <v>#REF!</v>
      </c>
    </row>
    <row r="66" spans="1:13" ht="27.75" customHeight="1" x14ac:dyDescent="0.2">
      <c r="A66" s="45" t="s">
        <v>153</v>
      </c>
      <c r="B66" s="36" t="s">
        <v>57</v>
      </c>
      <c r="C66" s="43" t="s">
        <v>33</v>
      </c>
      <c r="D66" s="20">
        <f t="shared" si="11"/>
        <v>12742.5</v>
      </c>
      <c r="E66" s="20">
        <f>E67</f>
        <v>12692.5</v>
      </c>
      <c r="F66" s="20">
        <f>F67</f>
        <v>50</v>
      </c>
      <c r="G66" s="10" t="e">
        <f>#REF!+#REF!+E66+F66</f>
        <v>#REF!</v>
      </c>
      <c r="H66" s="10" t="e">
        <f t="shared" si="10"/>
        <v>#REF!</v>
      </c>
    </row>
    <row r="67" spans="1:13" x14ac:dyDescent="0.2">
      <c r="A67" s="25"/>
      <c r="B67" s="42" t="s">
        <v>8</v>
      </c>
      <c r="C67" s="43"/>
      <c r="D67" s="20">
        <f t="shared" si="11"/>
        <v>12742.5</v>
      </c>
      <c r="E67" s="20">
        <f>E68+E69+E70</f>
        <v>12692.5</v>
      </c>
      <c r="F67" s="20">
        <f>F68+F69+F70</f>
        <v>50</v>
      </c>
      <c r="G67" s="10" t="e">
        <f>#REF!+#REF!+E67+F67</f>
        <v>#REF!</v>
      </c>
      <c r="H67" s="10" t="e">
        <f t="shared" si="10"/>
        <v>#REF!</v>
      </c>
      <c r="M67" s="19"/>
    </row>
    <row r="68" spans="1:13" ht="15.75" customHeight="1" x14ac:dyDescent="0.2">
      <c r="A68" s="25"/>
      <c r="B68" s="37" t="s">
        <v>88</v>
      </c>
      <c r="C68" s="34">
        <v>10</v>
      </c>
      <c r="D68" s="20">
        <f t="shared" si="11"/>
        <v>12097</v>
      </c>
      <c r="E68" s="18">
        <f>8137+3960</f>
        <v>12097</v>
      </c>
      <c r="F68" s="18">
        <v>0</v>
      </c>
      <c r="G68" s="10" t="e">
        <f>#REF!+#REF!+E68+F68</f>
        <v>#REF!</v>
      </c>
      <c r="H68" s="10" t="e">
        <f t="shared" si="10"/>
        <v>#REF!</v>
      </c>
      <c r="M68" s="19"/>
    </row>
    <row r="69" spans="1:13" ht="14.25" customHeight="1" x14ac:dyDescent="0.2">
      <c r="A69" s="25"/>
      <c r="B69" s="37" t="s">
        <v>89</v>
      </c>
      <c r="C69" s="34">
        <v>20</v>
      </c>
      <c r="D69" s="20">
        <f t="shared" si="11"/>
        <v>1608.33</v>
      </c>
      <c r="E69" s="18">
        <f>962.83+645.5-50</f>
        <v>1558.33</v>
      </c>
      <c r="F69" s="18">
        <v>50</v>
      </c>
      <c r="G69" s="10" t="e">
        <f>#REF!+#REF!+E69+F69</f>
        <v>#REF!</v>
      </c>
      <c r="H69" s="10" t="e">
        <f t="shared" si="10"/>
        <v>#REF!</v>
      </c>
      <c r="M69" s="19"/>
    </row>
    <row r="70" spans="1:13" ht="27.75" customHeight="1" x14ac:dyDescent="0.2">
      <c r="A70" s="25"/>
      <c r="B70" s="44" t="s">
        <v>82</v>
      </c>
      <c r="C70" s="34" t="s">
        <v>21</v>
      </c>
      <c r="D70" s="20">
        <f t="shared" si="11"/>
        <v>-962.83</v>
      </c>
      <c r="E70" s="18">
        <v>-962.83</v>
      </c>
      <c r="F70" s="18">
        <v>0</v>
      </c>
      <c r="G70" s="10" t="e">
        <f>#REF!+#REF!+E70+F70</f>
        <v>#REF!</v>
      </c>
      <c r="H70" s="10" t="e">
        <f t="shared" si="10"/>
        <v>#REF!</v>
      </c>
      <c r="J70" s="19"/>
    </row>
    <row r="71" spans="1:13" ht="14.25" customHeight="1" x14ac:dyDescent="0.2">
      <c r="A71" s="25"/>
      <c r="B71" s="36" t="s">
        <v>76</v>
      </c>
      <c r="C71" s="34" t="s">
        <v>34</v>
      </c>
      <c r="D71" s="20">
        <f t="shared" si="11"/>
        <v>4717.5</v>
      </c>
      <c r="E71" s="20">
        <f>E72+E77+E82+E89+E93+E97+E102</f>
        <v>4717.5</v>
      </c>
      <c r="F71" s="20">
        <f>F72+F77+F82+F89+F93+F97</f>
        <v>0</v>
      </c>
      <c r="G71" s="10" t="e">
        <f>#REF!+#REF!+E71+F71</f>
        <v>#REF!</v>
      </c>
      <c r="H71" s="10" t="e">
        <f t="shared" ref="H71:H75" si="13">D71-G71</f>
        <v>#REF!</v>
      </c>
      <c r="M71" s="19"/>
    </row>
    <row r="72" spans="1:13" ht="29.25" customHeight="1" x14ac:dyDescent="0.2">
      <c r="A72" s="25" t="s">
        <v>154</v>
      </c>
      <c r="B72" s="36" t="s">
        <v>35</v>
      </c>
      <c r="C72" s="16" t="s">
        <v>36</v>
      </c>
      <c r="D72" s="20">
        <f t="shared" si="11"/>
        <v>1808</v>
      </c>
      <c r="E72" s="20">
        <f>E73</f>
        <v>1808</v>
      </c>
      <c r="F72" s="20">
        <f>F73</f>
        <v>0</v>
      </c>
      <c r="G72" s="10" t="e">
        <f>#REF!+#REF!+E72+F72</f>
        <v>#REF!</v>
      </c>
      <c r="H72" s="10" t="e">
        <f t="shared" si="13"/>
        <v>#REF!</v>
      </c>
    </row>
    <row r="73" spans="1:13" x14ac:dyDescent="0.2">
      <c r="A73" s="25"/>
      <c r="B73" s="42" t="s">
        <v>8</v>
      </c>
      <c r="C73" s="34"/>
      <c r="D73" s="20">
        <f t="shared" si="11"/>
        <v>1808</v>
      </c>
      <c r="E73" s="20">
        <f>E74+E75+E76</f>
        <v>1808</v>
      </c>
      <c r="F73" s="20">
        <f>F74+F75</f>
        <v>0</v>
      </c>
      <c r="G73" s="10" t="e">
        <f>#REF!+#REF!+E73+F73</f>
        <v>#REF!</v>
      </c>
      <c r="H73" s="10" t="e">
        <f t="shared" si="13"/>
        <v>#REF!</v>
      </c>
    </row>
    <row r="74" spans="1:13" x14ac:dyDescent="0.2">
      <c r="A74" s="25"/>
      <c r="B74" s="37" t="s">
        <v>88</v>
      </c>
      <c r="C74" s="34">
        <v>10</v>
      </c>
      <c r="D74" s="20">
        <f t="shared" si="11"/>
        <v>1695</v>
      </c>
      <c r="E74" s="18">
        <v>1695</v>
      </c>
      <c r="F74" s="18">
        <v>0</v>
      </c>
      <c r="G74" s="10" t="e">
        <f>#REF!+#REF!+E74+F74</f>
        <v>#REF!</v>
      </c>
      <c r="H74" s="10" t="e">
        <f t="shared" si="13"/>
        <v>#REF!</v>
      </c>
    </row>
    <row r="75" spans="1:13" ht="15" customHeight="1" x14ac:dyDescent="0.2">
      <c r="A75" s="25"/>
      <c r="B75" s="37" t="s">
        <v>89</v>
      </c>
      <c r="C75" s="34">
        <v>20</v>
      </c>
      <c r="D75" s="20">
        <f t="shared" si="11"/>
        <v>148.57999999999998</v>
      </c>
      <c r="E75" s="18">
        <f>35.58+113</f>
        <v>148.57999999999998</v>
      </c>
      <c r="F75" s="18">
        <v>0</v>
      </c>
      <c r="G75" s="10" t="e">
        <f>#REF!+#REF!+E75+F75</f>
        <v>#REF!</v>
      </c>
      <c r="H75" s="10" t="e">
        <f t="shared" si="13"/>
        <v>#REF!</v>
      </c>
    </row>
    <row r="76" spans="1:13" ht="27.75" customHeight="1" x14ac:dyDescent="0.2">
      <c r="A76" s="25"/>
      <c r="B76" s="44" t="s">
        <v>82</v>
      </c>
      <c r="C76" s="34" t="s">
        <v>21</v>
      </c>
      <c r="D76" s="20">
        <f t="shared" si="11"/>
        <v>-35.58</v>
      </c>
      <c r="E76" s="18">
        <v>-35.58</v>
      </c>
      <c r="F76" s="18">
        <v>0</v>
      </c>
      <c r="G76" s="10"/>
      <c r="H76" s="10"/>
    </row>
    <row r="77" spans="1:13" ht="28.5" customHeight="1" x14ac:dyDescent="0.2">
      <c r="A77" s="25" t="s">
        <v>155</v>
      </c>
      <c r="B77" s="36" t="s">
        <v>37</v>
      </c>
      <c r="C77" s="16" t="s">
        <v>38</v>
      </c>
      <c r="D77" s="20">
        <f t="shared" si="11"/>
        <v>524.5</v>
      </c>
      <c r="E77" s="20">
        <f>E78</f>
        <v>524.5</v>
      </c>
      <c r="F77" s="20">
        <f t="shared" ref="F77:H77" si="14">F78</f>
        <v>0</v>
      </c>
      <c r="G77" s="15" t="e">
        <f t="shared" si="14"/>
        <v>#REF!</v>
      </c>
      <c r="H77" s="15" t="e">
        <f t="shared" si="14"/>
        <v>#REF!</v>
      </c>
    </row>
    <row r="78" spans="1:13" x14ac:dyDescent="0.2">
      <c r="A78" s="25"/>
      <c r="B78" s="42" t="s">
        <v>8</v>
      </c>
      <c r="C78" s="34"/>
      <c r="D78" s="20">
        <f t="shared" si="11"/>
        <v>524.5</v>
      </c>
      <c r="E78" s="20">
        <f>E79+E80+E81</f>
        <v>524.5</v>
      </c>
      <c r="F78" s="20">
        <f>F79+F80</f>
        <v>0</v>
      </c>
      <c r="G78" s="10" t="e">
        <f>#REF!+#REF!+E78+F78</f>
        <v>#REF!</v>
      </c>
      <c r="H78" s="10" t="e">
        <f t="shared" ref="H78:H100" si="15">D78-G78</f>
        <v>#REF!</v>
      </c>
    </row>
    <row r="79" spans="1:13" x14ac:dyDescent="0.2">
      <c r="A79" s="25"/>
      <c r="B79" s="37" t="s">
        <v>88</v>
      </c>
      <c r="C79" s="34">
        <v>10</v>
      </c>
      <c r="D79" s="20">
        <f t="shared" si="11"/>
        <v>400</v>
      </c>
      <c r="E79" s="18">
        <v>400</v>
      </c>
      <c r="F79" s="18">
        <v>0</v>
      </c>
      <c r="G79" s="10" t="e">
        <f>#REF!+#REF!+E79+F79</f>
        <v>#REF!</v>
      </c>
      <c r="H79" s="10" t="e">
        <f t="shared" si="15"/>
        <v>#REF!</v>
      </c>
    </row>
    <row r="80" spans="1:13" ht="14.25" customHeight="1" x14ac:dyDescent="0.2">
      <c r="A80" s="25"/>
      <c r="B80" s="37" t="s">
        <v>89</v>
      </c>
      <c r="C80" s="34">
        <v>20</v>
      </c>
      <c r="D80" s="20">
        <f t="shared" si="11"/>
        <v>129.88</v>
      </c>
      <c r="E80" s="18">
        <f>5.38+124.5</f>
        <v>129.88</v>
      </c>
      <c r="F80" s="18">
        <v>0</v>
      </c>
      <c r="G80" s="10" t="e">
        <f>#REF!+#REF!+E80+F80</f>
        <v>#REF!</v>
      </c>
      <c r="H80" s="10" t="e">
        <f t="shared" si="15"/>
        <v>#REF!</v>
      </c>
    </row>
    <row r="81" spans="1:8" ht="24.75" customHeight="1" x14ac:dyDescent="0.2">
      <c r="A81" s="25"/>
      <c r="B81" s="44" t="s">
        <v>10</v>
      </c>
      <c r="C81" s="34" t="s">
        <v>21</v>
      </c>
      <c r="D81" s="20">
        <f t="shared" si="11"/>
        <v>-5.38</v>
      </c>
      <c r="E81" s="18">
        <v>-5.38</v>
      </c>
      <c r="F81" s="18">
        <v>0</v>
      </c>
      <c r="G81" s="10"/>
      <c r="H81" s="10"/>
    </row>
    <row r="82" spans="1:8" ht="25.5" x14ac:dyDescent="0.2">
      <c r="A82" s="25" t="s">
        <v>156</v>
      </c>
      <c r="B82" s="36" t="s">
        <v>39</v>
      </c>
      <c r="C82" s="16" t="s">
        <v>40</v>
      </c>
      <c r="D82" s="20">
        <f>D83+D87</f>
        <v>1733.5</v>
      </c>
      <c r="E82" s="20">
        <f t="shared" ref="E82:F82" si="16">E83+E87</f>
        <v>1733.5</v>
      </c>
      <c r="F82" s="20">
        <f t="shared" si="16"/>
        <v>0</v>
      </c>
      <c r="G82" s="10" t="e">
        <f>#REF!+#REF!+E82+F82</f>
        <v>#REF!</v>
      </c>
      <c r="H82" s="10" t="e">
        <f t="shared" si="15"/>
        <v>#REF!</v>
      </c>
    </row>
    <row r="83" spans="1:8" x14ac:dyDescent="0.2">
      <c r="A83" s="25"/>
      <c r="B83" s="42" t="s">
        <v>8</v>
      </c>
      <c r="C83" s="34"/>
      <c r="D83" s="20">
        <f t="shared" si="11"/>
        <v>1686</v>
      </c>
      <c r="E83" s="20">
        <f>E84+E85+E86</f>
        <v>1686</v>
      </c>
      <c r="F83" s="20">
        <f>F84+F85</f>
        <v>0</v>
      </c>
      <c r="G83" s="10" t="e">
        <f>#REF!+#REF!+E83+F83</f>
        <v>#REF!</v>
      </c>
      <c r="H83" s="10" t="e">
        <f t="shared" si="15"/>
        <v>#REF!</v>
      </c>
    </row>
    <row r="84" spans="1:8" x14ac:dyDescent="0.2">
      <c r="A84" s="25"/>
      <c r="B84" s="37" t="s">
        <v>88</v>
      </c>
      <c r="C84" s="34">
        <v>10</v>
      </c>
      <c r="D84" s="20">
        <f t="shared" si="11"/>
        <v>1300</v>
      </c>
      <c r="E84" s="18">
        <v>1300</v>
      </c>
      <c r="F84" s="18">
        <v>0</v>
      </c>
      <c r="G84" s="10" t="e">
        <f>#REF!+#REF!+E84+F84</f>
        <v>#REF!</v>
      </c>
      <c r="H84" s="10" t="e">
        <f t="shared" si="15"/>
        <v>#REF!</v>
      </c>
    </row>
    <row r="85" spans="1:8" ht="16.5" customHeight="1" x14ac:dyDescent="0.2">
      <c r="A85" s="25"/>
      <c r="B85" s="37" t="s">
        <v>89</v>
      </c>
      <c r="C85" s="34">
        <v>20</v>
      </c>
      <c r="D85" s="20">
        <f t="shared" si="11"/>
        <v>445.78</v>
      </c>
      <c r="E85" s="18">
        <f>59.78+386</f>
        <v>445.78</v>
      </c>
      <c r="F85" s="18">
        <v>0</v>
      </c>
      <c r="G85" s="10" t="e">
        <f>#REF!+#REF!+E85+F85</f>
        <v>#REF!</v>
      </c>
      <c r="H85" s="10" t="e">
        <f t="shared" si="15"/>
        <v>#REF!</v>
      </c>
    </row>
    <row r="86" spans="1:8" ht="25.5" customHeight="1" x14ac:dyDescent="0.2">
      <c r="A86" s="25"/>
      <c r="B86" s="44" t="s">
        <v>114</v>
      </c>
      <c r="C86" s="34" t="s">
        <v>21</v>
      </c>
      <c r="D86" s="20">
        <f t="shared" si="11"/>
        <v>-59.78</v>
      </c>
      <c r="E86" s="18">
        <v>-59.78</v>
      </c>
      <c r="F86" s="18">
        <v>0</v>
      </c>
      <c r="G86" s="10" t="e">
        <f>#REF!+#REF!+E86+F86</f>
        <v>#REF!</v>
      </c>
      <c r="H86" s="10" t="e">
        <f t="shared" si="15"/>
        <v>#REF!</v>
      </c>
    </row>
    <row r="87" spans="1:8" ht="18" customHeight="1" x14ac:dyDescent="0.2">
      <c r="A87" s="25"/>
      <c r="B87" s="33" t="s">
        <v>11</v>
      </c>
      <c r="C87" s="34"/>
      <c r="D87" s="20">
        <f>D88</f>
        <v>47.5</v>
      </c>
      <c r="E87" s="20">
        <f t="shared" ref="E87:F87" si="17">E88</f>
        <v>47.5</v>
      </c>
      <c r="F87" s="20">
        <f t="shared" si="17"/>
        <v>0</v>
      </c>
      <c r="G87" s="10"/>
      <c r="H87" s="10"/>
    </row>
    <row r="88" spans="1:8" ht="18" customHeight="1" x14ac:dyDescent="0.2">
      <c r="A88" s="25"/>
      <c r="B88" s="37" t="s">
        <v>107</v>
      </c>
      <c r="C88" s="34">
        <v>70</v>
      </c>
      <c r="D88" s="20">
        <f>E88</f>
        <v>47.5</v>
      </c>
      <c r="E88" s="18">
        <v>47.5</v>
      </c>
      <c r="F88" s="18">
        <v>0</v>
      </c>
      <c r="G88" s="10"/>
      <c r="H88" s="10"/>
    </row>
    <row r="89" spans="1:8" ht="30" customHeight="1" x14ac:dyDescent="0.2">
      <c r="A89" s="25" t="s">
        <v>157</v>
      </c>
      <c r="B89" s="36" t="s">
        <v>41</v>
      </c>
      <c r="C89" s="16" t="s">
        <v>40</v>
      </c>
      <c r="D89" s="20">
        <f t="shared" si="11"/>
        <v>18.5</v>
      </c>
      <c r="E89" s="20">
        <f>E90</f>
        <v>18.5</v>
      </c>
      <c r="F89" s="20">
        <f>F90</f>
        <v>0</v>
      </c>
      <c r="G89" s="10" t="e">
        <f>#REF!+#REF!+E89+F89</f>
        <v>#REF!</v>
      </c>
      <c r="H89" s="10" t="e">
        <f t="shared" si="15"/>
        <v>#REF!</v>
      </c>
    </row>
    <row r="90" spans="1:8" ht="13.5" customHeight="1" x14ac:dyDescent="0.2">
      <c r="A90" s="25"/>
      <c r="B90" s="42" t="s">
        <v>8</v>
      </c>
      <c r="C90" s="34"/>
      <c r="D90" s="20">
        <f t="shared" si="11"/>
        <v>18.5</v>
      </c>
      <c r="E90" s="18">
        <f>E91+E92</f>
        <v>18.5</v>
      </c>
      <c r="F90" s="18">
        <f>F91+F92</f>
        <v>0</v>
      </c>
      <c r="G90" s="10" t="e">
        <f>#REF!+#REF!+E90+F90</f>
        <v>#REF!</v>
      </c>
      <c r="H90" s="10" t="e">
        <f t="shared" si="15"/>
        <v>#REF!</v>
      </c>
    </row>
    <row r="91" spans="1:8" ht="14.25" customHeight="1" x14ac:dyDescent="0.2">
      <c r="A91" s="25"/>
      <c r="B91" s="37" t="s">
        <v>89</v>
      </c>
      <c r="C91" s="34">
        <v>20</v>
      </c>
      <c r="D91" s="20">
        <f t="shared" si="11"/>
        <v>19.100000000000001</v>
      </c>
      <c r="E91" s="18">
        <f>0.6+18.5</f>
        <v>19.100000000000001</v>
      </c>
      <c r="F91" s="18">
        <v>0</v>
      </c>
      <c r="G91" s="10" t="e">
        <f>#REF!+#REF!+E91+F91</f>
        <v>#REF!</v>
      </c>
      <c r="H91" s="10" t="e">
        <f t="shared" si="15"/>
        <v>#REF!</v>
      </c>
    </row>
    <row r="92" spans="1:8" ht="14.25" customHeight="1" x14ac:dyDescent="0.2">
      <c r="A92" s="25"/>
      <c r="B92" s="44" t="s">
        <v>114</v>
      </c>
      <c r="C92" s="34" t="s">
        <v>21</v>
      </c>
      <c r="D92" s="20">
        <f t="shared" si="11"/>
        <v>-0.6</v>
      </c>
      <c r="E92" s="18">
        <v>-0.6</v>
      </c>
      <c r="F92" s="18">
        <v>0</v>
      </c>
      <c r="G92" s="10"/>
      <c r="H92" s="10"/>
    </row>
    <row r="93" spans="1:8" ht="39" customHeight="1" x14ac:dyDescent="0.2">
      <c r="A93" s="25" t="s">
        <v>158</v>
      </c>
      <c r="B93" s="36" t="s">
        <v>126</v>
      </c>
      <c r="C93" s="16" t="s">
        <v>40</v>
      </c>
      <c r="D93" s="20">
        <f t="shared" si="11"/>
        <v>52</v>
      </c>
      <c r="E93" s="20">
        <f>E94</f>
        <v>52</v>
      </c>
      <c r="F93" s="20">
        <f>F94</f>
        <v>0</v>
      </c>
      <c r="G93" s="10" t="e">
        <f>#REF!+#REF!+E93+F93</f>
        <v>#REF!</v>
      </c>
      <c r="H93" s="10" t="e">
        <f t="shared" si="15"/>
        <v>#REF!</v>
      </c>
    </row>
    <row r="94" spans="1:8" ht="13.5" customHeight="1" x14ac:dyDescent="0.2">
      <c r="A94" s="25"/>
      <c r="B94" s="42" t="s">
        <v>8</v>
      </c>
      <c r="C94" s="34"/>
      <c r="D94" s="20">
        <f t="shared" si="11"/>
        <v>52</v>
      </c>
      <c r="E94" s="18">
        <f>E95+E96</f>
        <v>52</v>
      </c>
      <c r="F94" s="18">
        <f>F95+F96</f>
        <v>0</v>
      </c>
      <c r="G94" s="10" t="e">
        <f>#REF!+#REF!+E94+F94</f>
        <v>#REF!</v>
      </c>
      <c r="H94" s="10" t="e">
        <f t="shared" si="15"/>
        <v>#REF!</v>
      </c>
    </row>
    <row r="95" spans="1:8" ht="18" customHeight="1" x14ac:dyDescent="0.2">
      <c r="A95" s="25"/>
      <c r="B95" s="37" t="s">
        <v>89</v>
      </c>
      <c r="C95" s="34">
        <v>20</v>
      </c>
      <c r="D95" s="20">
        <f t="shared" si="11"/>
        <v>63.79</v>
      </c>
      <c r="E95" s="18">
        <f>11.79+52</f>
        <v>63.79</v>
      </c>
      <c r="F95" s="18">
        <v>0</v>
      </c>
      <c r="G95" s="10" t="e">
        <f>#REF!+#REF!+E95+F95</f>
        <v>#REF!</v>
      </c>
      <c r="H95" s="10" t="e">
        <f t="shared" si="15"/>
        <v>#REF!</v>
      </c>
    </row>
    <row r="96" spans="1:8" ht="26.25" customHeight="1" x14ac:dyDescent="0.2">
      <c r="A96" s="25"/>
      <c r="B96" s="44" t="s">
        <v>82</v>
      </c>
      <c r="C96" s="34" t="s">
        <v>21</v>
      </c>
      <c r="D96" s="20">
        <f t="shared" si="11"/>
        <v>-11.79</v>
      </c>
      <c r="E96" s="18">
        <v>-11.79</v>
      </c>
      <c r="F96" s="18">
        <v>0</v>
      </c>
      <c r="G96" s="10"/>
      <c r="H96" s="10"/>
    </row>
    <row r="97" spans="1:8" ht="27" customHeight="1" x14ac:dyDescent="0.2">
      <c r="A97" s="25" t="s">
        <v>159</v>
      </c>
      <c r="B97" s="36" t="s">
        <v>42</v>
      </c>
      <c r="C97" s="16" t="s">
        <v>43</v>
      </c>
      <c r="D97" s="20">
        <f t="shared" si="11"/>
        <v>520</v>
      </c>
      <c r="E97" s="20">
        <f>E98</f>
        <v>520</v>
      </c>
      <c r="F97" s="20">
        <f>F98</f>
        <v>0</v>
      </c>
      <c r="G97" s="10" t="e">
        <f>#REF!+#REF!+E97+F97</f>
        <v>#REF!</v>
      </c>
      <c r="H97" s="10" t="e">
        <f t="shared" si="15"/>
        <v>#REF!</v>
      </c>
    </row>
    <row r="98" spans="1:8" x14ac:dyDescent="0.2">
      <c r="A98" s="25"/>
      <c r="B98" s="42" t="s">
        <v>8</v>
      </c>
      <c r="C98" s="34"/>
      <c r="D98" s="20">
        <f t="shared" si="11"/>
        <v>520</v>
      </c>
      <c r="E98" s="20">
        <f>E99+E100+E101</f>
        <v>520</v>
      </c>
      <c r="F98" s="20">
        <f>F99+F100</f>
        <v>0</v>
      </c>
      <c r="G98" s="10" t="e">
        <f>#REF!+#REF!+E98+F98</f>
        <v>#REF!</v>
      </c>
      <c r="H98" s="10" t="e">
        <f t="shared" si="15"/>
        <v>#REF!</v>
      </c>
    </row>
    <row r="99" spans="1:8" x14ac:dyDescent="0.2">
      <c r="A99" s="25"/>
      <c r="B99" s="37" t="s">
        <v>88</v>
      </c>
      <c r="C99" s="34">
        <v>10</v>
      </c>
      <c r="D99" s="20">
        <f t="shared" si="11"/>
        <v>468</v>
      </c>
      <c r="E99" s="18">
        <v>468</v>
      </c>
      <c r="F99" s="18">
        <v>0</v>
      </c>
      <c r="G99" s="10" t="e">
        <f>#REF!+#REF!+E99+F99</f>
        <v>#REF!</v>
      </c>
      <c r="H99" s="10" t="e">
        <f t="shared" si="15"/>
        <v>#REF!</v>
      </c>
    </row>
    <row r="100" spans="1:8" ht="17.25" customHeight="1" x14ac:dyDescent="0.2">
      <c r="A100" s="25"/>
      <c r="B100" s="37" t="s">
        <v>89</v>
      </c>
      <c r="C100" s="34">
        <v>20</v>
      </c>
      <c r="D100" s="20">
        <f t="shared" si="11"/>
        <v>53.89</v>
      </c>
      <c r="E100" s="18">
        <f>1.89+52</f>
        <v>53.89</v>
      </c>
      <c r="F100" s="18">
        <v>0</v>
      </c>
      <c r="G100" s="10" t="e">
        <f>#REF!+#REF!+E100+F100</f>
        <v>#REF!</v>
      </c>
      <c r="H100" s="10" t="e">
        <f t="shared" si="15"/>
        <v>#REF!</v>
      </c>
    </row>
    <row r="101" spans="1:8" ht="24" customHeight="1" x14ac:dyDescent="0.2">
      <c r="A101" s="25"/>
      <c r="B101" s="44" t="s">
        <v>10</v>
      </c>
      <c r="C101" s="34" t="s">
        <v>21</v>
      </c>
      <c r="D101" s="20">
        <f t="shared" si="11"/>
        <v>-1.89</v>
      </c>
      <c r="E101" s="18">
        <v>-1.89</v>
      </c>
      <c r="F101" s="18">
        <v>0</v>
      </c>
      <c r="G101" s="10"/>
      <c r="H101" s="10"/>
    </row>
    <row r="102" spans="1:8" ht="27.75" customHeight="1" x14ac:dyDescent="0.2">
      <c r="A102" s="25" t="s">
        <v>160</v>
      </c>
      <c r="B102" s="36" t="s">
        <v>138</v>
      </c>
      <c r="C102" s="16" t="s">
        <v>40</v>
      </c>
      <c r="D102" s="20">
        <f>D103</f>
        <v>61</v>
      </c>
      <c r="E102" s="20">
        <f t="shared" ref="E102:F102" si="18">E103</f>
        <v>61</v>
      </c>
      <c r="F102" s="20">
        <f t="shared" si="18"/>
        <v>0</v>
      </c>
      <c r="G102" s="10"/>
      <c r="H102" s="10"/>
    </row>
    <row r="103" spans="1:8" ht="16.5" customHeight="1" x14ac:dyDescent="0.2">
      <c r="A103" s="25"/>
      <c r="B103" s="42" t="s">
        <v>8</v>
      </c>
      <c r="C103" s="34"/>
      <c r="D103" s="20">
        <f>D104</f>
        <v>61</v>
      </c>
      <c r="E103" s="20">
        <f t="shared" ref="E103:F103" si="19">E104</f>
        <v>61</v>
      </c>
      <c r="F103" s="20">
        <f t="shared" si="19"/>
        <v>0</v>
      </c>
      <c r="G103" s="10"/>
      <c r="H103" s="10"/>
    </row>
    <row r="104" spans="1:8" ht="17.25" customHeight="1" x14ac:dyDescent="0.2">
      <c r="A104" s="25"/>
      <c r="B104" s="37" t="s">
        <v>89</v>
      </c>
      <c r="C104" s="34">
        <v>20</v>
      </c>
      <c r="D104" s="20">
        <f>E104</f>
        <v>61</v>
      </c>
      <c r="E104" s="18">
        <v>61</v>
      </c>
      <c r="F104" s="18">
        <v>0</v>
      </c>
      <c r="G104" s="10"/>
      <c r="H104" s="10"/>
    </row>
    <row r="105" spans="1:8" ht="28.5" customHeight="1" x14ac:dyDescent="0.2">
      <c r="A105" s="25" t="s">
        <v>161</v>
      </c>
      <c r="B105" s="72" t="s">
        <v>139</v>
      </c>
      <c r="C105" s="34"/>
      <c r="D105" s="20">
        <f>D106</f>
        <v>241</v>
      </c>
      <c r="E105" s="20">
        <f t="shared" ref="E105:F105" si="20">E106</f>
        <v>241</v>
      </c>
      <c r="F105" s="20">
        <f t="shared" si="20"/>
        <v>0</v>
      </c>
      <c r="G105" s="10"/>
      <c r="H105" s="10"/>
    </row>
    <row r="106" spans="1:8" ht="12.75" customHeight="1" x14ac:dyDescent="0.2">
      <c r="A106" s="25"/>
      <c r="B106" s="42" t="s">
        <v>8</v>
      </c>
      <c r="C106" s="34"/>
      <c r="D106" s="20">
        <f t="shared" ref="D106:D143" si="21">E106+F106</f>
        <v>241</v>
      </c>
      <c r="E106" s="20">
        <f>E107+E108</f>
        <v>241</v>
      </c>
      <c r="F106" s="20">
        <f>F107+F108</f>
        <v>0</v>
      </c>
      <c r="G106" s="10" t="e">
        <f>#REF!+#REF!+E106+F106</f>
        <v>#REF!</v>
      </c>
      <c r="H106" s="10" t="e">
        <f t="shared" ref="H106:H112" si="22">D106-G106</f>
        <v>#REF!</v>
      </c>
    </row>
    <row r="107" spans="1:8" ht="15" customHeight="1" x14ac:dyDescent="0.2">
      <c r="A107" s="25"/>
      <c r="B107" s="37" t="s">
        <v>88</v>
      </c>
      <c r="C107" s="34">
        <v>10</v>
      </c>
      <c r="D107" s="20">
        <f t="shared" si="21"/>
        <v>35</v>
      </c>
      <c r="E107" s="18">
        <v>35</v>
      </c>
      <c r="F107" s="18">
        <v>0</v>
      </c>
      <c r="G107" s="10" t="e">
        <f>#REF!+#REF!+E107+F107</f>
        <v>#REF!</v>
      </c>
      <c r="H107" s="10" t="e">
        <f t="shared" si="22"/>
        <v>#REF!</v>
      </c>
    </row>
    <row r="108" spans="1:8" ht="14.25" customHeight="1" x14ac:dyDescent="0.2">
      <c r="A108" s="25"/>
      <c r="B108" s="37" t="s">
        <v>89</v>
      </c>
      <c r="C108" s="34">
        <v>20</v>
      </c>
      <c r="D108" s="20">
        <f t="shared" si="21"/>
        <v>206</v>
      </c>
      <c r="E108" s="18">
        <f>241-35</f>
        <v>206</v>
      </c>
      <c r="F108" s="18">
        <v>0</v>
      </c>
      <c r="G108" s="10" t="e">
        <f>#REF!+#REF!+E108+F108</f>
        <v>#REF!</v>
      </c>
      <c r="H108" s="10" t="e">
        <f t="shared" si="22"/>
        <v>#REF!</v>
      </c>
    </row>
    <row r="109" spans="1:8" ht="27" customHeight="1" x14ac:dyDescent="0.2">
      <c r="A109" s="25" t="s">
        <v>162</v>
      </c>
      <c r="B109" s="36" t="s">
        <v>118</v>
      </c>
      <c r="C109" s="43" t="s">
        <v>131</v>
      </c>
      <c r="D109" s="20">
        <f t="shared" si="21"/>
        <v>90</v>
      </c>
      <c r="E109" s="20">
        <f>E110</f>
        <v>0</v>
      </c>
      <c r="F109" s="20">
        <f>F110</f>
        <v>90</v>
      </c>
      <c r="G109" s="10" t="e">
        <f>#REF!+#REF!+E109+F109</f>
        <v>#REF!</v>
      </c>
      <c r="H109" s="10" t="e">
        <f t="shared" si="22"/>
        <v>#REF!</v>
      </c>
    </row>
    <row r="110" spans="1:8" ht="15.75" customHeight="1" x14ac:dyDescent="0.2">
      <c r="A110" s="25"/>
      <c r="B110" s="42" t="s">
        <v>8</v>
      </c>
      <c r="C110" s="34"/>
      <c r="D110" s="20">
        <f t="shared" si="21"/>
        <v>90</v>
      </c>
      <c r="E110" s="18">
        <f>E111</f>
        <v>0</v>
      </c>
      <c r="F110" s="18">
        <f>F111</f>
        <v>90</v>
      </c>
      <c r="G110" s="10" t="e">
        <f>#REF!+#REF!+E110+F110</f>
        <v>#REF!</v>
      </c>
      <c r="H110" s="10" t="e">
        <f t="shared" si="22"/>
        <v>#REF!</v>
      </c>
    </row>
    <row r="111" spans="1:8" ht="27" customHeight="1" x14ac:dyDescent="0.2">
      <c r="A111" s="25"/>
      <c r="B111" s="54" t="s">
        <v>146</v>
      </c>
      <c r="C111" s="34" t="s">
        <v>29</v>
      </c>
      <c r="D111" s="20">
        <f t="shared" si="21"/>
        <v>90</v>
      </c>
      <c r="E111" s="18">
        <v>0</v>
      </c>
      <c r="F111" s="18">
        <f>F112</f>
        <v>90</v>
      </c>
      <c r="G111" s="10" t="e">
        <f>#REF!+#REF!+E111+F111</f>
        <v>#REF!</v>
      </c>
      <c r="H111" s="10" t="e">
        <f t="shared" si="22"/>
        <v>#REF!</v>
      </c>
    </row>
    <row r="112" spans="1:8" ht="15" customHeight="1" x14ac:dyDescent="0.2">
      <c r="A112" s="25"/>
      <c r="B112" s="37" t="s">
        <v>89</v>
      </c>
      <c r="C112" s="34">
        <v>20</v>
      </c>
      <c r="D112" s="20">
        <f t="shared" si="21"/>
        <v>90</v>
      </c>
      <c r="E112" s="18">
        <v>0</v>
      </c>
      <c r="F112" s="18">
        <v>90</v>
      </c>
      <c r="G112" s="10" t="e">
        <f>#REF!+#REF!+E112+F112</f>
        <v>#REF!</v>
      </c>
      <c r="H112" s="10" t="e">
        <f t="shared" si="22"/>
        <v>#REF!</v>
      </c>
    </row>
    <row r="113" spans="1:8" ht="15" customHeight="1" x14ac:dyDescent="0.2">
      <c r="A113" s="73" t="s">
        <v>163</v>
      </c>
      <c r="B113" s="74" t="s">
        <v>46</v>
      </c>
      <c r="C113" s="75" t="s">
        <v>132</v>
      </c>
      <c r="D113" s="76">
        <f t="shared" si="21"/>
        <v>12051.2</v>
      </c>
      <c r="E113" s="76">
        <f>E114+E142</f>
        <v>12051.2</v>
      </c>
      <c r="F113" s="76">
        <f>F114+F142</f>
        <v>0</v>
      </c>
      <c r="G113" s="10" t="e">
        <f>#REF!+#REF!+E113+F113</f>
        <v>#REF!</v>
      </c>
      <c r="H113" s="10" t="e">
        <f t="shared" ref="H113:H136" si="23">D113-G113</f>
        <v>#REF!</v>
      </c>
    </row>
    <row r="114" spans="1:8" ht="17.25" customHeight="1" x14ac:dyDescent="0.2">
      <c r="A114" s="25">
        <v>1</v>
      </c>
      <c r="B114" s="42" t="s">
        <v>103</v>
      </c>
      <c r="C114" s="43" t="s">
        <v>147</v>
      </c>
      <c r="D114" s="20">
        <f t="shared" si="21"/>
        <v>12051</v>
      </c>
      <c r="E114" s="20">
        <f>E115+E121</f>
        <v>12051</v>
      </c>
      <c r="F114" s="20">
        <f>F115+F121</f>
        <v>0</v>
      </c>
      <c r="G114" s="10"/>
      <c r="H114" s="10"/>
    </row>
    <row r="115" spans="1:8" x14ac:dyDescent="0.2">
      <c r="A115" s="25"/>
      <c r="B115" s="42" t="s">
        <v>8</v>
      </c>
      <c r="C115" s="34"/>
      <c r="D115" s="20">
        <f t="shared" si="21"/>
        <v>4051</v>
      </c>
      <c r="E115" s="20">
        <f>E117</f>
        <v>4051</v>
      </c>
      <c r="F115" s="20">
        <f>F117</f>
        <v>0</v>
      </c>
      <c r="G115" s="10" t="e">
        <f>#REF!+#REF!+E115+F115</f>
        <v>#REF!</v>
      </c>
      <c r="H115" s="10" t="e">
        <f t="shared" si="23"/>
        <v>#REF!</v>
      </c>
    </row>
    <row r="116" spans="1:8" ht="16.5" hidden="1" customHeight="1" x14ac:dyDescent="0.2">
      <c r="A116" s="25"/>
      <c r="B116" s="37" t="s">
        <v>9</v>
      </c>
      <c r="C116" s="34">
        <v>10</v>
      </c>
      <c r="D116" s="20">
        <f t="shared" si="21"/>
        <v>0</v>
      </c>
      <c r="E116" s="18"/>
      <c r="F116" s="18"/>
      <c r="G116" s="10" t="e">
        <f>#REF!+#REF!+E116+F116</f>
        <v>#REF!</v>
      </c>
      <c r="H116" s="10" t="e">
        <f t="shared" si="23"/>
        <v>#REF!</v>
      </c>
    </row>
    <row r="117" spans="1:8" ht="13.5" customHeight="1" x14ac:dyDescent="0.2">
      <c r="A117" s="25"/>
      <c r="B117" s="37" t="s">
        <v>89</v>
      </c>
      <c r="C117" s="34">
        <v>20</v>
      </c>
      <c r="D117" s="20">
        <f t="shared" si="21"/>
        <v>4051</v>
      </c>
      <c r="E117" s="18">
        <v>4051</v>
      </c>
      <c r="F117" s="18">
        <v>0</v>
      </c>
      <c r="G117" s="10" t="e">
        <f>#REF!+#REF!+E117+F117</f>
        <v>#REF!</v>
      </c>
      <c r="H117" s="10" t="e">
        <f t="shared" si="23"/>
        <v>#REF!</v>
      </c>
    </row>
    <row r="118" spans="1:8" ht="13.5" hidden="1" customHeight="1" x14ac:dyDescent="0.2">
      <c r="A118" s="25"/>
      <c r="B118" s="37" t="s">
        <v>58</v>
      </c>
      <c r="C118" s="34">
        <v>59</v>
      </c>
      <c r="D118" s="20">
        <f t="shared" si="21"/>
        <v>0</v>
      </c>
      <c r="E118" s="18"/>
      <c r="F118" s="18"/>
      <c r="G118" s="10" t="e">
        <f>#REF!+#REF!+E118+F118</f>
        <v>#REF!</v>
      </c>
      <c r="H118" s="10" t="e">
        <f t="shared" si="23"/>
        <v>#REF!</v>
      </c>
    </row>
    <row r="119" spans="1:8" ht="13.5" hidden="1" customHeight="1" x14ac:dyDescent="0.2">
      <c r="A119" s="25"/>
      <c r="B119" s="37" t="s">
        <v>10</v>
      </c>
      <c r="C119" s="34">
        <v>85</v>
      </c>
      <c r="D119" s="20">
        <f t="shared" si="21"/>
        <v>0</v>
      </c>
      <c r="E119" s="18"/>
      <c r="F119" s="18"/>
      <c r="G119" s="10" t="e">
        <f>#REF!+#REF!+E119+F119</f>
        <v>#REF!</v>
      </c>
      <c r="H119" s="10" t="e">
        <f t="shared" si="23"/>
        <v>#REF!</v>
      </c>
    </row>
    <row r="120" spans="1:8" ht="13.5" hidden="1" customHeight="1" x14ac:dyDescent="0.2">
      <c r="A120" s="25"/>
      <c r="B120" s="37" t="s">
        <v>69</v>
      </c>
      <c r="C120" s="34">
        <v>40.299999999999997</v>
      </c>
      <c r="D120" s="20">
        <f t="shared" si="21"/>
        <v>0</v>
      </c>
      <c r="E120" s="18"/>
      <c r="F120" s="18"/>
      <c r="G120" s="10" t="e">
        <f>#REF!+#REF!+E120+F120</f>
        <v>#REF!</v>
      </c>
      <c r="H120" s="10" t="e">
        <f t="shared" si="23"/>
        <v>#REF!</v>
      </c>
    </row>
    <row r="121" spans="1:8" ht="15" customHeight="1" x14ac:dyDescent="0.2">
      <c r="A121" s="25"/>
      <c r="B121" s="33" t="s">
        <v>11</v>
      </c>
      <c r="C121" s="43"/>
      <c r="D121" s="20">
        <f t="shared" si="21"/>
        <v>8000</v>
      </c>
      <c r="E121" s="20">
        <f>E122</f>
        <v>8000</v>
      </c>
      <c r="F121" s="20">
        <f>F122</f>
        <v>0</v>
      </c>
      <c r="G121" s="10" t="e">
        <f>#REF!+#REF!+E121+F121</f>
        <v>#REF!</v>
      </c>
      <c r="H121" s="10" t="e">
        <f t="shared" si="23"/>
        <v>#REF!</v>
      </c>
    </row>
    <row r="122" spans="1:8" ht="15" customHeight="1" x14ac:dyDescent="0.2">
      <c r="A122" s="25"/>
      <c r="B122" s="37" t="s">
        <v>107</v>
      </c>
      <c r="C122" s="34">
        <v>70</v>
      </c>
      <c r="D122" s="20">
        <f t="shared" si="21"/>
        <v>8000</v>
      </c>
      <c r="E122" s="18">
        <v>8000</v>
      </c>
      <c r="F122" s="18">
        <v>0</v>
      </c>
      <c r="G122" s="10" t="e">
        <f>#REF!+#REF!+E122+F122</f>
        <v>#REF!</v>
      </c>
      <c r="H122" s="10" t="e">
        <f t="shared" si="23"/>
        <v>#REF!</v>
      </c>
    </row>
    <row r="123" spans="1:8" ht="15" hidden="1" customHeight="1" x14ac:dyDescent="0.2">
      <c r="A123" s="25"/>
      <c r="B123" s="37" t="s">
        <v>59</v>
      </c>
      <c r="C123" s="34"/>
      <c r="D123" s="20">
        <f t="shared" si="21"/>
        <v>0</v>
      </c>
      <c r="E123" s="18"/>
      <c r="F123" s="18"/>
      <c r="G123" s="10" t="e">
        <f>#REF!+#REF!+E123+F123</f>
        <v>#REF!</v>
      </c>
      <c r="H123" s="10" t="e">
        <f t="shared" si="23"/>
        <v>#REF!</v>
      </c>
    </row>
    <row r="124" spans="1:8" ht="15" hidden="1" customHeight="1" x14ac:dyDescent="0.2">
      <c r="A124" s="25"/>
      <c r="B124" s="37" t="s">
        <v>60</v>
      </c>
      <c r="C124" s="34"/>
      <c r="D124" s="20">
        <f t="shared" si="21"/>
        <v>0</v>
      </c>
      <c r="E124" s="18"/>
      <c r="F124" s="18"/>
      <c r="G124" s="10" t="e">
        <f>#REF!+#REF!+E124+F124</f>
        <v>#REF!</v>
      </c>
      <c r="H124" s="10" t="e">
        <f t="shared" si="23"/>
        <v>#REF!</v>
      </c>
    </row>
    <row r="125" spans="1:8" ht="15" hidden="1" customHeight="1" x14ac:dyDescent="0.2">
      <c r="A125" s="25"/>
      <c r="B125" s="37" t="s">
        <v>61</v>
      </c>
      <c r="C125" s="34"/>
      <c r="D125" s="20">
        <f t="shared" si="21"/>
        <v>0</v>
      </c>
      <c r="E125" s="18"/>
      <c r="F125" s="18"/>
      <c r="G125" s="10" t="e">
        <f>#REF!+#REF!+E125+F125</f>
        <v>#REF!</v>
      </c>
      <c r="H125" s="10" t="e">
        <f t="shared" si="23"/>
        <v>#REF!</v>
      </c>
    </row>
    <row r="126" spans="1:8" ht="21" hidden="1" customHeight="1" x14ac:dyDescent="0.2">
      <c r="A126" s="25"/>
      <c r="B126" s="44"/>
      <c r="C126" s="34"/>
      <c r="D126" s="20">
        <f t="shared" si="21"/>
        <v>0</v>
      </c>
      <c r="E126" s="18"/>
      <c r="F126" s="18"/>
      <c r="G126" s="10" t="e">
        <f>#REF!+#REF!+E126+F126</f>
        <v>#REF!</v>
      </c>
      <c r="H126" s="10" t="e">
        <f t="shared" si="23"/>
        <v>#REF!</v>
      </c>
    </row>
    <row r="127" spans="1:8" ht="23.25" hidden="1" customHeight="1" x14ac:dyDescent="0.2">
      <c r="A127" s="25"/>
      <c r="B127" s="54"/>
      <c r="C127" s="34"/>
      <c r="D127" s="20">
        <f t="shared" si="21"/>
        <v>0</v>
      </c>
      <c r="E127" s="18"/>
      <c r="F127" s="18"/>
      <c r="G127" s="10" t="e">
        <f>#REF!+#REF!+E127+F127</f>
        <v>#REF!</v>
      </c>
      <c r="H127" s="10" t="e">
        <f t="shared" si="23"/>
        <v>#REF!</v>
      </c>
    </row>
    <row r="128" spans="1:8" ht="17.25" hidden="1" customHeight="1" x14ac:dyDescent="0.2">
      <c r="A128" s="25"/>
      <c r="B128" s="54"/>
      <c r="C128" s="34"/>
      <c r="D128" s="20">
        <f t="shared" si="21"/>
        <v>0</v>
      </c>
      <c r="E128" s="18"/>
      <c r="F128" s="18"/>
      <c r="G128" s="10" t="e">
        <f>#REF!+#REF!+E128+F128</f>
        <v>#REF!</v>
      </c>
      <c r="H128" s="10" t="e">
        <f t="shared" si="23"/>
        <v>#REF!</v>
      </c>
    </row>
    <row r="129" spans="1:9" ht="21" hidden="1" customHeight="1" x14ac:dyDescent="0.2">
      <c r="A129" s="25"/>
      <c r="B129" s="44"/>
      <c r="C129" s="34"/>
      <c r="D129" s="20">
        <f t="shared" si="21"/>
        <v>0</v>
      </c>
      <c r="E129" s="18"/>
      <c r="F129" s="18"/>
      <c r="G129" s="10" t="e">
        <f>#REF!+#REF!+E129+F129</f>
        <v>#REF!</v>
      </c>
      <c r="H129" s="10" t="e">
        <f t="shared" si="23"/>
        <v>#REF!</v>
      </c>
    </row>
    <row r="130" spans="1:9" ht="24" hidden="1" customHeight="1" x14ac:dyDescent="0.2">
      <c r="A130" s="13"/>
      <c r="B130" s="25" t="s">
        <v>47</v>
      </c>
      <c r="C130" s="43">
        <v>70</v>
      </c>
      <c r="D130" s="20">
        <f t="shared" si="21"/>
        <v>0</v>
      </c>
      <c r="E130" s="18"/>
      <c r="F130" s="18"/>
      <c r="G130" s="10" t="e">
        <f>#REF!+#REF!+E130+F130</f>
        <v>#REF!</v>
      </c>
      <c r="H130" s="10" t="e">
        <f t="shared" si="23"/>
        <v>#REF!</v>
      </c>
    </row>
    <row r="131" spans="1:9" ht="59.25" hidden="1" customHeight="1" x14ac:dyDescent="0.2">
      <c r="A131" s="13"/>
      <c r="B131" s="64" t="s">
        <v>83</v>
      </c>
      <c r="C131" s="48">
        <f>C132</f>
        <v>58</v>
      </c>
      <c r="D131" s="20">
        <f t="shared" si="21"/>
        <v>0</v>
      </c>
      <c r="E131" s="21"/>
      <c r="F131" s="21"/>
      <c r="G131" s="10" t="e">
        <f>#REF!+#REF!+E131+F131</f>
        <v>#REF!</v>
      </c>
      <c r="H131" s="10" t="e">
        <f t="shared" si="23"/>
        <v>#REF!</v>
      </c>
      <c r="I131" s="3" t="s">
        <v>84</v>
      </c>
    </row>
    <row r="132" spans="1:9" ht="13.5" hidden="1" customHeight="1" x14ac:dyDescent="0.2">
      <c r="A132" s="13"/>
      <c r="B132" s="47" t="s">
        <v>11</v>
      </c>
      <c r="C132" s="48">
        <f>C133</f>
        <v>58</v>
      </c>
      <c r="D132" s="20">
        <f t="shared" si="21"/>
        <v>0</v>
      </c>
      <c r="E132" s="21"/>
      <c r="F132" s="21"/>
      <c r="G132" s="10" t="e">
        <f>#REF!+#REF!+E132+F132</f>
        <v>#REF!</v>
      </c>
      <c r="H132" s="10" t="e">
        <f t="shared" si="23"/>
        <v>#REF!</v>
      </c>
    </row>
    <row r="133" spans="1:9" ht="13.5" hidden="1" customHeight="1" x14ac:dyDescent="0.2">
      <c r="A133" s="13"/>
      <c r="B133" s="47" t="s">
        <v>15</v>
      </c>
      <c r="C133" s="49">
        <v>58</v>
      </c>
      <c r="D133" s="20">
        <f t="shared" si="21"/>
        <v>0</v>
      </c>
      <c r="E133" s="21"/>
      <c r="F133" s="21"/>
      <c r="G133" s="10" t="e">
        <f>#REF!+#REF!+E133+F133</f>
        <v>#REF!</v>
      </c>
      <c r="H133" s="10" t="e">
        <f t="shared" si="23"/>
        <v>#REF!</v>
      </c>
    </row>
    <row r="134" spans="1:9" ht="13.5" hidden="1" customHeight="1" x14ac:dyDescent="0.2">
      <c r="A134" s="13"/>
      <c r="B134" s="47" t="s">
        <v>66</v>
      </c>
      <c r="C134" s="49" t="s">
        <v>62</v>
      </c>
      <c r="D134" s="20">
        <f t="shared" si="21"/>
        <v>0</v>
      </c>
      <c r="E134" s="21"/>
      <c r="F134" s="21"/>
      <c r="G134" s="10" t="e">
        <f>#REF!+#REF!+E134+F134</f>
        <v>#REF!</v>
      </c>
      <c r="H134" s="10" t="e">
        <f t="shared" si="23"/>
        <v>#REF!</v>
      </c>
    </row>
    <row r="135" spans="1:9" ht="13.5" hidden="1" customHeight="1" x14ac:dyDescent="0.2">
      <c r="A135" s="13"/>
      <c r="B135" s="47" t="s">
        <v>54</v>
      </c>
      <c r="C135" s="49" t="s">
        <v>63</v>
      </c>
      <c r="D135" s="20">
        <f t="shared" si="21"/>
        <v>0</v>
      </c>
      <c r="E135" s="21"/>
      <c r="F135" s="21"/>
      <c r="G135" s="10" t="e">
        <f>#REF!+#REF!+E135+F135</f>
        <v>#REF!</v>
      </c>
      <c r="H135" s="10" t="e">
        <f t="shared" si="23"/>
        <v>#REF!</v>
      </c>
    </row>
    <row r="136" spans="1:9" ht="13.5" hidden="1" customHeight="1" x14ac:dyDescent="0.2">
      <c r="A136" s="13"/>
      <c r="B136" s="47" t="s">
        <v>19</v>
      </c>
      <c r="C136" s="49" t="s">
        <v>64</v>
      </c>
      <c r="D136" s="20">
        <f t="shared" si="21"/>
        <v>0</v>
      </c>
      <c r="E136" s="21"/>
      <c r="F136" s="21"/>
      <c r="G136" s="10" t="e">
        <f>#REF!+#REF!+E136+F136</f>
        <v>#REF!</v>
      </c>
      <c r="H136" s="10" t="e">
        <f t="shared" si="23"/>
        <v>#REF!</v>
      </c>
    </row>
    <row r="137" spans="1:9" ht="13.5" hidden="1" customHeight="1" x14ac:dyDescent="0.2">
      <c r="A137" s="13">
        <v>3</v>
      </c>
      <c r="B137" s="65" t="s">
        <v>53</v>
      </c>
      <c r="C137" s="43">
        <v>87.02</v>
      </c>
      <c r="D137" s="20">
        <f t="shared" si="21"/>
        <v>0</v>
      </c>
      <c r="E137" s="20"/>
      <c r="F137" s="20"/>
      <c r="G137" s="10" t="e">
        <f>#REF!+#REF!+E137+F137</f>
        <v>#REF!</v>
      </c>
      <c r="H137" s="10" t="e">
        <f t="shared" ref="H137:H146" si="24">D137-G137</f>
        <v>#REF!</v>
      </c>
    </row>
    <row r="138" spans="1:9" ht="34.5" hidden="1" customHeight="1" x14ac:dyDescent="0.2">
      <c r="A138" s="13" t="s">
        <v>56</v>
      </c>
      <c r="B138" s="50" t="s">
        <v>52</v>
      </c>
      <c r="C138" s="43" t="s">
        <v>48</v>
      </c>
      <c r="D138" s="20">
        <f t="shared" si="21"/>
        <v>0</v>
      </c>
      <c r="E138" s="20"/>
      <c r="F138" s="20"/>
      <c r="G138" s="10" t="e">
        <f>#REF!+#REF!+E138+F138</f>
        <v>#REF!</v>
      </c>
      <c r="H138" s="10" t="e">
        <f t="shared" si="24"/>
        <v>#REF!</v>
      </c>
    </row>
    <row r="139" spans="1:9" ht="22.5" hidden="1" customHeight="1" x14ac:dyDescent="0.2">
      <c r="A139" s="13"/>
      <c r="B139" s="37" t="s">
        <v>11</v>
      </c>
      <c r="C139" s="43"/>
      <c r="D139" s="20">
        <f t="shared" si="21"/>
        <v>0</v>
      </c>
      <c r="E139" s="18"/>
      <c r="F139" s="18"/>
      <c r="G139" s="10" t="e">
        <f>#REF!+#REF!+E139+F139</f>
        <v>#REF!</v>
      </c>
      <c r="H139" s="10" t="e">
        <f t="shared" si="24"/>
        <v>#REF!</v>
      </c>
    </row>
    <row r="140" spans="1:9" ht="27.75" hidden="1" customHeight="1" x14ac:dyDescent="0.2">
      <c r="A140" s="13"/>
      <c r="B140" s="66" t="s">
        <v>44</v>
      </c>
      <c r="C140" s="67" t="s">
        <v>45</v>
      </c>
      <c r="D140" s="20">
        <f t="shared" si="21"/>
        <v>0</v>
      </c>
      <c r="E140" s="18"/>
      <c r="F140" s="18"/>
      <c r="G140" s="10" t="e">
        <f>#REF!+#REF!+E140+F140</f>
        <v>#REF!</v>
      </c>
      <c r="H140" s="10" t="e">
        <f t="shared" si="24"/>
        <v>#REF!</v>
      </c>
    </row>
    <row r="141" spans="1:9" ht="22.5" hidden="1" customHeight="1" x14ac:dyDescent="0.2">
      <c r="A141" s="13"/>
      <c r="B141" s="68" t="s">
        <v>49</v>
      </c>
      <c r="C141" s="69"/>
      <c r="D141" s="20">
        <f t="shared" si="21"/>
        <v>0</v>
      </c>
      <c r="E141" s="18"/>
      <c r="F141" s="18"/>
      <c r="G141" s="10" t="e">
        <f>#REF!+#REF!+E141+F141</f>
        <v>#REF!</v>
      </c>
      <c r="H141" s="10" t="e">
        <f t="shared" si="24"/>
        <v>#REF!</v>
      </c>
    </row>
    <row r="142" spans="1:9" ht="43.5" customHeight="1" x14ac:dyDescent="0.2">
      <c r="A142" s="25">
        <v>2</v>
      </c>
      <c r="B142" s="51" t="s">
        <v>104</v>
      </c>
      <c r="C142" s="23" t="s">
        <v>105</v>
      </c>
      <c r="D142" s="20">
        <f t="shared" si="21"/>
        <v>0.2</v>
      </c>
      <c r="E142" s="20">
        <f>E143</f>
        <v>0.2</v>
      </c>
      <c r="F142" s="20">
        <f>F143</f>
        <v>0</v>
      </c>
      <c r="G142" s="10"/>
      <c r="H142" s="10"/>
    </row>
    <row r="143" spans="1:9" ht="18.75" customHeight="1" x14ac:dyDescent="0.2">
      <c r="A143" s="13"/>
      <c r="B143" s="24" t="s">
        <v>106</v>
      </c>
      <c r="C143" s="23"/>
      <c r="D143" s="20">
        <f t="shared" si="21"/>
        <v>0.2</v>
      </c>
      <c r="E143" s="18">
        <f>E145</f>
        <v>0.2</v>
      </c>
      <c r="F143" s="18">
        <f>F145</f>
        <v>0</v>
      </c>
      <c r="G143" s="10"/>
      <c r="H143" s="10"/>
    </row>
    <row r="144" spans="1:9" ht="15" customHeight="1" x14ac:dyDescent="0.2">
      <c r="A144" s="13"/>
      <c r="B144" s="130" t="s">
        <v>165</v>
      </c>
      <c r="C144" s="23" t="s">
        <v>166</v>
      </c>
      <c r="D144" s="20">
        <f>D145</f>
        <v>0.2</v>
      </c>
      <c r="E144" s="20">
        <f t="shared" ref="E144:F144" si="25">E145</f>
        <v>0.2</v>
      </c>
      <c r="F144" s="20">
        <f t="shared" si="25"/>
        <v>0</v>
      </c>
      <c r="G144" s="10"/>
      <c r="H144" s="10"/>
    </row>
    <row r="145" spans="1:10" ht="16.5" customHeight="1" x14ac:dyDescent="0.2">
      <c r="A145" s="13"/>
      <c r="B145" s="70" t="s">
        <v>164</v>
      </c>
      <c r="C145" s="23" t="s">
        <v>167</v>
      </c>
      <c r="D145" s="20">
        <f t="shared" ref="D145:D146" si="26">E145+F145</f>
        <v>0.2</v>
      </c>
      <c r="E145" s="18">
        <v>0.2</v>
      </c>
      <c r="F145" s="18">
        <v>0</v>
      </c>
      <c r="G145" s="10"/>
      <c r="H145" s="10"/>
    </row>
    <row r="146" spans="1:10" ht="17.25" customHeight="1" x14ac:dyDescent="0.2">
      <c r="A146" s="25"/>
      <c r="B146" s="25" t="s">
        <v>50</v>
      </c>
      <c r="C146" s="71"/>
      <c r="D146" s="20">
        <f t="shared" si="26"/>
        <v>-12000</v>
      </c>
      <c r="E146" s="20">
        <f>E12-E27</f>
        <v>-12000</v>
      </c>
      <c r="F146" s="20">
        <f>F12-F27</f>
        <v>0</v>
      </c>
      <c r="G146" s="10" t="e">
        <f>#REF!+#REF!+E146+F146</f>
        <v>#REF!</v>
      </c>
      <c r="H146" s="10" t="e">
        <f t="shared" si="24"/>
        <v>#REF!</v>
      </c>
      <c r="J146" s="19"/>
    </row>
    <row r="147" spans="1:10" ht="22.5" customHeight="1" x14ac:dyDescent="0.2">
      <c r="A147" s="5"/>
      <c r="B147" s="52"/>
      <c r="C147" s="53"/>
      <c r="D147" s="19"/>
      <c r="E147" s="19"/>
      <c r="F147" s="19"/>
      <c r="G147" s="19"/>
      <c r="H147" s="19"/>
    </row>
    <row r="148" spans="1:10" ht="18.75" customHeight="1" x14ac:dyDescent="0.2">
      <c r="B148" s="25" t="s">
        <v>115</v>
      </c>
      <c r="C148" s="20">
        <f>C149</f>
        <v>12000</v>
      </c>
    </row>
    <row r="149" spans="1:10" x14ac:dyDescent="0.2">
      <c r="B149" s="25" t="s">
        <v>116</v>
      </c>
      <c r="C149" s="20">
        <f>C150</f>
        <v>12000</v>
      </c>
    </row>
    <row r="150" spans="1:10" ht="17.25" customHeight="1" x14ac:dyDescent="0.2">
      <c r="B150" s="25" t="s">
        <v>117</v>
      </c>
      <c r="C150" s="20">
        <f>C151+C152+C153+C154+C155</f>
        <v>12000</v>
      </c>
    </row>
    <row r="151" spans="1:10" ht="25.5" x14ac:dyDescent="0.2">
      <c r="B151" s="54" t="s">
        <v>57</v>
      </c>
      <c r="C151" s="18">
        <v>8137</v>
      </c>
    </row>
    <row r="152" spans="1:10" x14ac:dyDescent="0.2">
      <c r="B152" s="46" t="s">
        <v>35</v>
      </c>
      <c r="C152" s="18">
        <f>E74</f>
        <v>1695</v>
      </c>
    </row>
    <row r="153" spans="1:10" ht="25.5" x14ac:dyDescent="0.2">
      <c r="B153" s="46" t="s">
        <v>37</v>
      </c>
      <c r="C153" s="18">
        <f>E79</f>
        <v>400</v>
      </c>
    </row>
    <row r="154" spans="1:10" ht="25.5" x14ac:dyDescent="0.2">
      <c r="B154" s="46" t="s">
        <v>39</v>
      </c>
      <c r="C154" s="18">
        <f>E84</f>
        <v>1300</v>
      </c>
    </row>
    <row r="155" spans="1:10" ht="25.5" x14ac:dyDescent="0.2">
      <c r="B155" s="46" t="s">
        <v>42</v>
      </c>
      <c r="C155" s="18">
        <f>E99</f>
        <v>468</v>
      </c>
    </row>
  </sheetData>
  <mergeCells count="7">
    <mergeCell ref="B2:C2"/>
    <mergeCell ref="A10:A11"/>
    <mergeCell ref="B10:B11"/>
    <mergeCell ref="C10:C11"/>
    <mergeCell ref="A5:H5"/>
    <mergeCell ref="A6:H6"/>
    <mergeCell ref="B7:H7"/>
  </mergeCells>
  <pageMargins left="0.86614173228346458" right="0.15748031496062992" top="0.27559055118110237" bottom="0.23622047244094491" header="0.15748031496062992" footer="0.19685039370078741"/>
  <pageSetup paperSize="9" orientation="portrait" r:id="rId1"/>
  <headerFooter alignWithMargins="0"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tabSelected="1" zoomScale="115" zoomScaleNormal="115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 activeCell="D1" sqref="D1"/>
    </sheetView>
  </sheetViews>
  <sheetFormatPr defaultRowHeight="15" x14ac:dyDescent="0.25"/>
  <cols>
    <col min="1" max="1" width="4.7109375" style="84" customWidth="1"/>
    <col min="2" max="2" width="43.85546875" style="84" customWidth="1"/>
    <col min="3" max="3" width="10.85546875" style="84" customWidth="1"/>
    <col min="4" max="4" width="13.7109375" style="84" customWidth="1"/>
    <col min="5" max="5" width="9.5703125" style="84" customWidth="1"/>
    <col min="6" max="6" width="9.7109375" style="84" customWidth="1"/>
    <col min="7" max="16384" width="9.140625" style="84"/>
  </cols>
  <sheetData>
    <row r="1" spans="1:6" s="82" customFormat="1" x14ac:dyDescent="0.25">
      <c r="A1" s="81" t="s">
        <v>70</v>
      </c>
      <c r="D1" s="27" t="s">
        <v>169</v>
      </c>
      <c r="E1" s="83"/>
    </row>
    <row r="2" spans="1:6" x14ac:dyDescent="0.25">
      <c r="A2" s="81" t="s">
        <v>71</v>
      </c>
      <c r="B2" s="140" t="s">
        <v>73</v>
      </c>
      <c r="C2" s="140"/>
      <c r="E2" s="83"/>
    </row>
    <row r="3" spans="1:6" x14ac:dyDescent="0.25">
      <c r="A3" s="81" t="s">
        <v>72</v>
      </c>
      <c r="B3" s="85"/>
      <c r="C3" s="85"/>
    </row>
    <row r="4" spans="1:6" ht="33.75" customHeight="1" x14ac:dyDescent="0.25">
      <c r="A4" s="86"/>
      <c r="B4" s="85"/>
      <c r="C4" s="85"/>
    </row>
    <row r="5" spans="1:6" ht="18" customHeight="1" x14ac:dyDescent="0.25">
      <c r="A5" s="147" t="s">
        <v>120</v>
      </c>
      <c r="B5" s="147"/>
      <c r="C5" s="147"/>
      <c r="D5" s="127"/>
      <c r="E5" s="147"/>
      <c r="F5" s="147"/>
    </row>
    <row r="6" spans="1:6" ht="13.5" customHeight="1" x14ac:dyDescent="0.25">
      <c r="A6" s="148" t="s">
        <v>121</v>
      </c>
      <c r="B6" s="148"/>
      <c r="C6" s="148"/>
      <c r="D6" s="128"/>
      <c r="E6" s="148"/>
      <c r="F6" s="148"/>
    </row>
    <row r="7" spans="1:6" ht="13.5" customHeight="1" x14ac:dyDescent="0.25">
      <c r="A7" s="87"/>
      <c r="B7" s="141"/>
      <c r="C7" s="142"/>
      <c r="D7" s="142"/>
      <c r="E7" s="142"/>
      <c r="F7" s="142"/>
    </row>
    <row r="8" spans="1:6" ht="13.5" customHeight="1" x14ac:dyDescent="0.25">
      <c r="A8" s="87"/>
      <c r="B8" s="88"/>
      <c r="C8" s="89"/>
      <c r="D8" s="90"/>
      <c r="E8" s="90"/>
      <c r="F8" s="90"/>
    </row>
    <row r="9" spans="1:6" x14ac:dyDescent="0.25">
      <c r="A9" s="87"/>
      <c r="B9" s="88"/>
      <c r="C9" s="89"/>
      <c r="D9" s="90"/>
      <c r="E9" s="90" t="s">
        <v>125</v>
      </c>
    </row>
    <row r="10" spans="1:6" ht="28.5" customHeight="1" x14ac:dyDescent="0.25">
      <c r="A10" s="143" t="s">
        <v>0</v>
      </c>
      <c r="B10" s="145" t="s">
        <v>1</v>
      </c>
      <c r="C10" s="145" t="s">
        <v>2</v>
      </c>
      <c r="D10" s="91" t="s">
        <v>122</v>
      </c>
      <c r="E10" s="92" t="s">
        <v>123</v>
      </c>
      <c r="F10" s="92" t="s">
        <v>123</v>
      </c>
    </row>
    <row r="11" spans="1:6" ht="23.25" customHeight="1" x14ac:dyDescent="0.25">
      <c r="A11" s="144"/>
      <c r="B11" s="146"/>
      <c r="C11" s="146"/>
      <c r="D11" s="93" t="s">
        <v>124</v>
      </c>
      <c r="E11" s="92" t="s">
        <v>3</v>
      </c>
      <c r="F11" s="92" t="s">
        <v>4</v>
      </c>
    </row>
    <row r="12" spans="1:6" ht="18" customHeight="1" x14ac:dyDescent="0.25">
      <c r="A12" s="94"/>
      <c r="B12" s="94" t="s">
        <v>78</v>
      </c>
      <c r="C12" s="92"/>
      <c r="D12" s="95">
        <f>D13+D21</f>
        <v>0</v>
      </c>
      <c r="E12" s="95">
        <f>E13+E21</f>
        <v>0</v>
      </c>
      <c r="F12" s="95">
        <f>F13+F21</f>
        <v>0</v>
      </c>
    </row>
    <row r="13" spans="1:6" x14ac:dyDescent="0.25">
      <c r="A13" s="94"/>
      <c r="B13" s="96" t="s">
        <v>79</v>
      </c>
      <c r="C13" s="97" t="s">
        <v>130</v>
      </c>
      <c r="D13" s="95">
        <f>E13</f>
        <v>4000</v>
      </c>
      <c r="E13" s="95">
        <f>E14</f>
        <v>4000</v>
      </c>
      <c r="F13" s="95">
        <f>F14</f>
        <v>0</v>
      </c>
    </row>
    <row r="14" spans="1:6" x14ac:dyDescent="0.25">
      <c r="A14" s="94"/>
      <c r="B14" s="96" t="s">
        <v>23</v>
      </c>
      <c r="C14" s="98" t="s">
        <v>24</v>
      </c>
      <c r="D14" s="95">
        <f>E14</f>
        <v>4000</v>
      </c>
      <c r="E14" s="95">
        <f>E15</f>
        <v>4000</v>
      </c>
      <c r="F14" s="95">
        <f>F15</f>
        <v>0</v>
      </c>
    </row>
    <row r="15" spans="1:6" x14ac:dyDescent="0.25">
      <c r="A15" s="94"/>
      <c r="B15" s="96" t="s">
        <v>11</v>
      </c>
      <c r="C15" s="98"/>
      <c r="D15" s="80">
        <f>E15</f>
        <v>4000</v>
      </c>
      <c r="E15" s="80">
        <f>E16</f>
        <v>4000</v>
      </c>
      <c r="F15" s="80">
        <v>0</v>
      </c>
    </row>
    <row r="16" spans="1:6" ht="16.5" customHeight="1" x14ac:dyDescent="0.25">
      <c r="A16" s="94"/>
      <c r="B16" s="99" t="s">
        <v>22</v>
      </c>
      <c r="C16" s="98" t="s">
        <v>12</v>
      </c>
      <c r="D16" s="80">
        <f>E16</f>
        <v>4000</v>
      </c>
      <c r="E16" s="80">
        <v>4000</v>
      </c>
      <c r="F16" s="80">
        <v>0</v>
      </c>
    </row>
    <row r="17" spans="1:6" ht="15.75" customHeight="1" x14ac:dyDescent="0.25">
      <c r="A17" s="94"/>
      <c r="B17" s="105" t="s">
        <v>65</v>
      </c>
      <c r="C17" s="98" t="s">
        <v>67</v>
      </c>
      <c r="D17" s="80">
        <f>E17</f>
        <v>3333</v>
      </c>
      <c r="E17" s="80">
        <v>3333</v>
      </c>
      <c r="F17" s="80">
        <v>0</v>
      </c>
    </row>
    <row r="18" spans="1:6" ht="33" customHeight="1" x14ac:dyDescent="0.25">
      <c r="A18" s="94"/>
      <c r="B18" s="105" t="s">
        <v>142</v>
      </c>
      <c r="C18" s="98" t="s">
        <v>67</v>
      </c>
      <c r="D18" s="80">
        <f t="shared" ref="D18:D20" si="0">E18</f>
        <v>11</v>
      </c>
      <c r="E18" s="80">
        <v>11</v>
      </c>
      <c r="F18" s="80">
        <v>0</v>
      </c>
    </row>
    <row r="19" spans="1:6" ht="32.25" customHeight="1" x14ac:dyDescent="0.25">
      <c r="A19" s="94"/>
      <c r="B19" s="105" t="s">
        <v>141</v>
      </c>
      <c r="C19" s="98" t="s">
        <v>67</v>
      </c>
      <c r="D19" s="80">
        <f t="shared" si="0"/>
        <v>73</v>
      </c>
      <c r="E19" s="80">
        <v>73</v>
      </c>
      <c r="F19" s="80">
        <v>0</v>
      </c>
    </row>
    <row r="20" spans="1:6" ht="28.5" customHeight="1" x14ac:dyDescent="0.25">
      <c r="A20" s="94"/>
      <c r="B20" s="105" t="s">
        <v>68</v>
      </c>
      <c r="C20" s="98" t="s">
        <v>67</v>
      </c>
      <c r="D20" s="80">
        <f t="shared" si="0"/>
        <v>583</v>
      </c>
      <c r="E20" s="80">
        <v>583</v>
      </c>
      <c r="F20" s="80">
        <v>0</v>
      </c>
    </row>
    <row r="21" spans="1:6" ht="15" customHeight="1" x14ac:dyDescent="0.25">
      <c r="A21" s="94"/>
      <c r="B21" s="96" t="s">
        <v>46</v>
      </c>
      <c r="C21" s="97" t="s">
        <v>132</v>
      </c>
      <c r="D21" s="95">
        <f>E21</f>
        <v>-4000</v>
      </c>
      <c r="E21" s="95">
        <f>E22</f>
        <v>-4000</v>
      </c>
      <c r="F21" s="95">
        <f>F22</f>
        <v>0</v>
      </c>
    </row>
    <row r="22" spans="1:6" ht="17.25" customHeight="1" x14ac:dyDescent="0.25">
      <c r="A22" s="94"/>
      <c r="B22" s="101" t="s">
        <v>103</v>
      </c>
      <c r="C22" s="97" t="s">
        <v>147</v>
      </c>
      <c r="D22" s="95">
        <f>E22</f>
        <v>-4000</v>
      </c>
      <c r="E22" s="95">
        <f>E27</f>
        <v>-4000</v>
      </c>
      <c r="F22" s="95">
        <f>F27</f>
        <v>0</v>
      </c>
    </row>
    <row r="23" spans="1:6" ht="13.5" hidden="1" customHeight="1" x14ac:dyDescent="0.25">
      <c r="A23" s="94"/>
      <c r="B23" s="99" t="s">
        <v>58</v>
      </c>
      <c r="C23" s="98">
        <v>59</v>
      </c>
      <c r="D23" s="102"/>
      <c r="E23" s="103">
        <f t="shared" ref="E23:E25" si="1">E28</f>
        <v>0</v>
      </c>
      <c r="F23" s="102"/>
    </row>
    <row r="24" spans="1:6" ht="13.5" hidden="1" customHeight="1" x14ac:dyDescent="0.25">
      <c r="A24" s="94"/>
      <c r="B24" s="99" t="s">
        <v>10</v>
      </c>
      <c r="C24" s="98">
        <v>85</v>
      </c>
      <c r="D24" s="102"/>
      <c r="E24" s="103">
        <f t="shared" si="1"/>
        <v>0</v>
      </c>
      <c r="F24" s="102"/>
    </row>
    <row r="25" spans="1:6" ht="13.5" hidden="1" customHeight="1" x14ac:dyDescent="0.25">
      <c r="A25" s="94"/>
      <c r="B25" s="99" t="s">
        <v>69</v>
      </c>
      <c r="C25" s="98">
        <v>40.299999999999997</v>
      </c>
      <c r="D25" s="102"/>
      <c r="E25" s="103">
        <f t="shared" si="1"/>
        <v>0</v>
      </c>
      <c r="F25" s="102"/>
    </row>
    <row r="26" spans="1:6" ht="15" customHeight="1" x14ac:dyDescent="0.25">
      <c r="A26" s="94"/>
      <c r="B26" s="96" t="s">
        <v>11</v>
      </c>
      <c r="C26" s="97"/>
      <c r="D26" s="104">
        <f>E26</f>
        <v>-4000</v>
      </c>
      <c r="E26" s="104">
        <f>E27</f>
        <v>-4000</v>
      </c>
      <c r="F26" s="104">
        <f>F27</f>
        <v>0</v>
      </c>
    </row>
    <row r="27" spans="1:6" ht="15" customHeight="1" x14ac:dyDescent="0.25">
      <c r="A27" s="94"/>
      <c r="B27" s="99" t="s">
        <v>140</v>
      </c>
      <c r="C27" s="98">
        <v>70</v>
      </c>
      <c r="D27" s="80">
        <f>E27</f>
        <v>-4000</v>
      </c>
      <c r="E27" s="80">
        <v>-4000</v>
      </c>
      <c r="F27" s="80">
        <v>0</v>
      </c>
    </row>
    <row r="28" spans="1:6" ht="15" hidden="1" customHeight="1" x14ac:dyDescent="0.25">
      <c r="A28" s="94"/>
      <c r="B28" s="99" t="s">
        <v>59</v>
      </c>
      <c r="C28" s="98"/>
      <c r="D28" s="80"/>
      <c r="E28" s="80"/>
      <c r="F28" s="80"/>
    </row>
    <row r="29" spans="1:6" ht="15" hidden="1" customHeight="1" x14ac:dyDescent="0.25">
      <c r="A29" s="94"/>
      <c r="B29" s="99" t="s">
        <v>60</v>
      </c>
      <c r="C29" s="98"/>
      <c r="D29" s="80"/>
      <c r="E29" s="80"/>
      <c r="F29" s="80"/>
    </row>
    <row r="30" spans="1:6" ht="15" hidden="1" customHeight="1" x14ac:dyDescent="0.25">
      <c r="A30" s="94"/>
      <c r="B30" s="99" t="s">
        <v>61</v>
      </c>
      <c r="C30" s="98"/>
      <c r="D30" s="80"/>
      <c r="E30" s="80"/>
      <c r="F30" s="80"/>
    </row>
    <row r="31" spans="1:6" ht="21" hidden="1" customHeight="1" x14ac:dyDescent="0.25">
      <c r="A31" s="94"/>
      <c r="B31" s="105"/>
      <c r="C31" s="98"/>
      <c r="D31" s="80"/>
      <c r="E31" s="80"/>
      <c r="F31" s="80"/>
    </row>
    <row r="32" spans="1:6" ht="23.25" hidden="1" customHeight="1" x14ac:dyDescent="0.25">
      <c r="A32" s="94"/>
      <c r="B32" s="106"/>
      <c r="C32" s="98"/>
      <c r="D32" s="80"/>
      <c r="E32" s="80"/>
      <c r="F32" s="80"/>
    </row>
    <row r="33" spans="1:7" ht="17.25" hidden="1" customHeight="1" x14ac:dyDescent="0.25">
      <c r="A33" s="94"/>
      <c r="B33" s="106"/>
      <c r="C33" s="98"/>
      <c r="D33" s="80"/>
      <c r="E33" s="80"/>
      <c r="F33" s="80"/>
    </row>
    <row r="34" spans="1:7" ht="21" hidden="1" customHeight="1" x14ac:dyDescent="0.25">
      <c r="A34" s="94"/>
      <c r="B34" s="105"/>
      <c r="C34" s="98"/>
      <c r="D34" s="80"/>
      <c r="E34" s="80"/>
      <c r="F34" s="80"/>
    </row>
    <row r="35" spans="1:7" ht="24" hidden="1" customHeight="1" x14ac:dyDescent="0.25">
      <c r="A35" s="100"/>
      <c r="B35" s="94" t="s">
        <v>47</v>
      </c>
      <c r="C35" s="97">
        <v>70</v>
      </c>
      <c r="D35" s="80"/>
      <c r="E35" s="80"/>
      <c r="F35" s="80"/>
    </row>
    <row r="36" spans="1:7" ht="59.25" hidden="1" customHeight="1" x14ac:dyDescent="0.25">
      <c r="A36" s="100"/>
      <c r="B36" s="107" t="s">
        <v>83</v>
      </c>
      <c r="C36" s="108">
        <f>C37</f>
        <v>58</v>
      </c>
      <c r="D36" s="109"/>
      <c r="E36" s="109"/>
      <c r="F36" s="109"/>
      <c r="G36" s="84" t="s">
        <v>84</v>
      </c>
    </row>
    <row r="37" spans="1:7" ht="13.5" hidden="1" customHeight="1" x14ac:dyDescent="0.25">
      <c r="A37" s="100"/>
      <c r="B37" s="110" t="s">
        <v>11</v>
      </c>
      <c r="C37" s="111">
        <f>C38</f>
        <v>58</v>
      </c>
      <c r="D37" s="109"/>
      <c r="E37" s="109"/>
      <c r="F37" s="109"/>
    </row>
    <row r="38" spans="1:7" ht="13.5" hidden="1" customHeight="1" x14ac:dyDescent="0.25">
      <c r="A38" s="100"/>
      <c r="B38" s="110" t="s">
        <v>15</v>
      </c>
      <c r="C38" s="112">
        <v>58</v>
      </c>
      <c r="D38" s="109"/>
      <c r="E38" s="109"/>
      <c r="F38" s="109"/>
    </row>
    <row r="39" spans="1:7" ht="13.5" hidden="1" customHeight="1" x14ac:dyDescent="0.25">
      <c r="A39" s="100"/>
      <c r="B39" s="110" t="s">
        <v>66</v>
      </c>
      <c r="C39" s="112" t="s">
        <v>62</v>
      </c>
      <c r="D39" s="109"/>
      <c r="E39" s="109"/>
      <c r="F39" s="109"/>
    </row>
    <row r="40" spans="1:7" ht="13.5" hidden="1" customHeight="1" x14ac:dyDescent="0.25">
      <c r="A40" s="100"/>
      <c r="B40" s="110" t="s">
        <v>54</v>
      </c>
      <c r="C40" s="112" t="s">
        <v>63</v>
      </c>
      <c r="D40" s="109"/>
      <c r="E40" s="109"/>
      <c r="F40" s="109"/>
    </row>
    <row r="41" spans="1:7" ht="13.5" hidden="1" customHeight="1" x14ac:dyDescent="0.25">
      <c r="A41" s="100"/>
      <c r="B41" s="110" t="s">
        <v>19</v>
      </c>
      <c r="C41" s="112" t="s">
        <v>64</v>
      </c>
      <c r="D41" s="109"/>
      <c r="E41" s="109"/>
      <c r="F41" s="109"/>
    </row>
    <row r="42" spans="1:7" ht="13.5" hidden="1" customHeight="1" x14ac:dyDescent="0.25">
      <c r="A42" s="100">
        <v>3</v>
      </c>
      <c r="B42" s="113" t="s">
        <v>53</v>
      </c>
      <c r="C42" s="114">
        <v>87.02</v>
      </c>
      <c r="D42" s="103"/>
      <c r="E42" s="103"/>
      <c r="F42" s="103"/>
    </row>
    <row r="43" spans="1:7" ht="34.5" hidden="1" customHeight="1" x14ac:dyDescent="0.25">
      <c r="A43" s="100" t="s">
        <v>56</v>
      </c>
      <c r="B43" s="115" t="s">
        <v>52</v>
      </c>
      <c r="C43" s="97" t="s">
        <v>48</v>
      </c>
      <c r="D43" s="95"/>
      <c r="E43" s="95"/>
      <c r="F43" s="95"/>
    </row>
    <row r="44" spans="1:7" ht="22.5" hidden="1" customHeight="1" x14ac:dyDescent="0.25">
      <c r="A44" s="100"/>
      <c r="B44" s="99" t="s">
        <v>11</v>
      </c>
      <c r="C44" s="97"/>
      <c r="D44" s="80"/>
      <c r="E44" s="80"/>
      <c r="F44" s="80"/>
    </row>
    <row r="45" spans="1:7" ht="27.75" hidden="1" customHeight="1" x14ac:dyDescent="0.25">
      <c r="A45" s="100"/>
      <c r="B45" s="116" t="s">
        <v>44</v>
      </c>
      <c r="C45" s="117" t="s">
        <v>45</v>
      </c>
      <c r="D45" s="80"/>
      <c r="E45" s="80"/>
      <c r="F45" s="80"/>
    </row>
    <row r="46" spans="1:7" ht="22.5" hidden="1" customHeight="1" x14ac:dyDescent="0.25">
      <c r="A46" s="100"/>
      <c r="B46" s="118" t="s">
        <v>49</v>
      </c>
      <c r="C46" s="119"/>
      <c r="D46" s="80"/>
      <c r="E46" s="80"/>
      <c r="F46" s="80"/>
    </row>
    <row r="47" spans="1:7" ht="22.5" hidden="1" customHeight="1" x14ac:dyDescent="0.25">
      <c r="A47" s="120"/>
      <c r="B47" s="121" t="s">
        <v>50</v>
      </c>
      <c r="C47" s="122"/>
      <c r="D47" s="123"/>
      <c r="E47" s="123" t="e">
        <f>#REF!-E12</f>
        <v>#REF!</v>
      </c>
      <c r="F47" s="123" t="e">
        <f>#REF!-F12</f>
        <v>#REF!</v>
      </c>
      <c r="G47" s="84">
        <v>16463</v>
      </c>
    </row>
    <row r="48" spans="1:7" ht="22.5" customHeight="1" x14ac:dyDescent="0.25">
      <c r="A48" s="87"/>
      <c r="B48" s="124"/>
      <c r="C48" s="125"/>
      <c r="D48" s="126"/>
      <c r="E48" s="126"/>
      <c r="F48" s="126"/>
    </row>
  </sheetData>
  <mergeCells count="9">
    <mergeCell ref="B2:C2"/>
    <mergeCell ref="B7:F7"/>
    <mergeCell ref="A10:A11"/>
    <mergeCell ref="B10:B11"/>
    <mergeCell ref="C10:C11"/>
    <mergeCell ref="A5:C5"/>
    <mergeCell ref="E5:F5"/>
    <mergeCell ref="A6:C6"/>
    <mergeCell ref="E6:F6"/>
  </mergeCells>
  <pageMargins left="0.86614173228346458" right="0.15748031496062992" top="0.27559055118110237" bottom="0.23622047244094491" header="0.15748031496062992" footer="0.19685039370078741"/>
  <pageSetup paperSize="9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PROIECT BUGET 2021  </vt:lpstr>
      <vt:lpstr>1A</vt:lpstr>
      <vt:lpstr>'1A'!Print_Titles</vt:lpstr>
      <vt:lpstr>'PROIECT BUGET 2021 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Teodor Olteanu </cp:lastModifiedBy>
  <cp:lastPrinted>2021-09-21T06:01:10Z</cp:lastPrinted>
  <dcterms:created xsi:type="dcterms:W3CDTF">2017-03-22T13:01:52Z</dcterms:created>
  <dcterms:modified xsi:type="dcterms:W3CDTF">2023-03-30T07:52:02Z</dcterms:modified>
</cp:coreProperties>
</file>